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freya.forrest\AppData\Local\Microsoft\Windows\INetCache\Content.Outlook\Y2UDLY8C\"/>
    </mc:Choice>
  </mc:AlternateContent>
  <bookViews>
    <workbookView xWindow="0" yWindow="0" windowWidth="15520" windowHeight="6950"/>
  </bookViews>
  <sheets>
    <sheet name="Inputs" sheetId="9" r:id="rId1"/>
    <sheet name="Surcharge Calculator" sheetId="11" r:id="rId2"/>
  </sheets>
  <definedNames>
    <definedName name="L_ContractTypes">#REF!</definedName>
    <definedName name="S_ContractType">#REF!</definedName>
    <definedName name="St_ContractTypes">#REF!</definedName>
    <definedName name="St_WAPVP">Inputs!#REF!</definedName>
    <definedName name="St_ZPP">Inputs!$B$5</definedName>
    <definedName name="Threshold">#REF!</definedName>
  </definedNames>
  <calcPr calcId="171027"/>
</workbook>
</file>

<file path=xl/calcChain.xml><?xml version="1.0" encoding="utf-8"?>
<calcChain xmlns="http://schemas.openxmlformats.org/spreadsheetml/2006/main">
  <c r="G8" i="11" l="1"/>
  <c r="C10" i="11"/>
  <c r="F10" i="11"/>
  <c r="E10" i="11"/>
  <c r="D10" i="11"/>
  <c r="F11" i="11"/>
  <c r="F13" i="11" s="1"/>
  <c r="E11" i="11"/>
  <c r="D11" i="11"/>
  <c r="D12" i="11" s="1"/>
  <c r="D14" i="11" s="1"/>
  <c r="D15" i="11" s="1"/>
  <c r="C11" i="11"/>
  <c r="C12" i="11" s="1"/>
  <c r="C14" i="11" s="1"/>
  <c r="C15" i="11" s="1"/>
  <c r="D13" i="11"/>
  <c r="E13" i="11"/>
  <c r="E12" i="11"/>
  <c r="E14" i="11" s="1"/>
  <c r="E15" i="11" s="1"/>
  <c r="G6" i="9"/>
  <c r="G6" i="11"/>
  <c r="F12" i="11" l="1"/>
  <c r="G11" i="11"/>
  <c r="C16" i="11"/>
  <c r="D16" i="11"/>
  <c r="E16" i="11"/>
  <c r="C13" i="11"/>
  <c r="F14" i="11" l="1"/>
  <c r="F15" i="11" s="1"/>
  <c r="F16" i="11" l="1"/>
  <c r="G16" i="11" s="1"/>
  <c r="G15" i="11"/>
</calcChain>
</file>

<file path=xl/sharedStrings.xml><?xml version="1.0" encoding="utf-8"?>
<sst xmlns="http://schemas.openxmlformats.org/spreadsheetml/2006/main" count="38" uniqueCount="29">
  <si>
    <t>Inputs to calculator</t>
  </si>
  <si>
    <t>Royal Mail zonal profile percentage</t>
  </si>
  <si>
    <t>Urban</t>
  </si>
  <si>
    <t>Suburban</t>
  </si>
  <si>
    <t>Rural</t>
  </si>
  <si>
    <t>London</t>
  </si>
  <si>
    <t>TOTAL</t>
  </si>
  <si>
    <t>RMG Parcels FTE</t>
  </si>
  <si>
    <t>Zonal mark up</t>
  </si>
  <si>
    <t>Packets</t>
  </si>
  <si>
    <t>Surcharge calculator</t>
  </si>
  <si>
    <t>Tolerance</t>
  </si>
  <si>
    <t>Customer parcels profile</t>
  </si>
  <si>
    <t>Customer's percentage of volume by zone.</t>
  </si>
  <si>
    <t>Customer parcels volume</t>
  </si>
  <si>
    <t>Customer's total volume</t>
  </si>
  <si>
    <t>Customer invoiced amount</t>
  </si>
  <si>
    <t>Customer's total spend</t>
  </si>
  <si>
    <t>Customer average parcel price</t>
  </si>
  <si>
    <t>Zonal price mark up</t>
  </si>
  <si>
    <t>RMG parcels profile</t>
  </si>
  <si>
    <t>Threshold - lower</t>
  </si>
  <si>
    <t>Threshold - upper</t>
  </si>
  <si>
    <t>Variation on threshold</t>
  </si>
  <si>
    <t>Surcharge items</t>
  </si>
  <si>
    <t>SURCHARGE</t>
  </si>
  <si>
    <t>Percentage of volume by zone. RM profile based on MCS data 2018/19</t>
  </si>
  <si>
    <t>As published for Tariff 2020</t>
  </si>
  <si>
    <t>This calculator uses the RMG Parcels FTE valid from 01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</si>
</sst>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£&quot;#,##0"/>
    <numFmt numFmtId="165" formatCode="0.00\p"/>
    <numFmt numFmtId="166" formatCode="0.0%"/>
  </numFmts>
  <fonts count="8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0" fontId="2" fillId="0" borderId="0" xfId="0" applyNumberFormat="1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3" borderId="0" xfId="0" applyFont="1" applyFill="1"/>
    <xf numFmtId="0" fontId="6" fillId="3" borderId="0" xfId="0" applyFont="1" applyFill="1"/>
    <xf numFmtId="0" fontId="2" fillId="0" borderId="0" xfId="0" applyFont="1" applyAlignment="1">
      <alignment horizontal="center"/>
    </xf>
    <xf numFmtId="0" fontId="2" fillId="0" borderId="13" xfId="0" applyFont="1" applyBorder="1"/>
    <xf numFmtId="10" fontId="2" fillId="0" borderId="5" xfId="0" applyNumberFormat="1" applyFont="1" applyBorder="1" applyAlignment="1">
      <alignment vertical="center"/>
    </xf>
    <xf numFmtId="10" fontId="2" fillId="0" borderId="7" xfId="0" applyNumberFormat="1" applyFont="1" applyBorder="1" applyAlignment="1">
      <alignment vertical="center"/>
    </xf>
    <xf numFmtId="10" fontId="2" fillId="0" borderId="8" xfId="0" applyNumberFormat="1" applyFont="1" applyBorder="1" applyAlignment="1">
      <alignment vertical="center"/>
    </xf>
    <xf numFmtId="10" fontId="2" fillId="0" borderId="2" xfId="1" applyNumberFormat="1" applyFont="1" applyBorder="1"/>
    <xf numFmtId="10" fontId="2" fillId="0" borderId="3" xfId="1" applyNumberFormat="1" applyFont="1" applyBorder="1"/>
    <xf numFmtId="10" fontId="2" fillId="0" borderId="3" xfId="0" applyNumberFormat="1" applyFont="1" applyBorder="1"/>
    <xf numFmtId="10" fontId="2" fillId="2" borderId="1" xfId="1" applyNumberFormat="1" applyFont="1" applyFill="1" applyBorder="1" applyProtection="1">
      <protection locked="0"/>
    </xf>
    <xf numFmtId="10" fontId="2" fillId="2" borderId="2" xfId="1" applyNumberFormat="1" applyFont="1" applyFill="1" applyBorder="1" applyProtection="1">
      <protection locked="0"/>
    </xf>
    <xf numFmtId="10" fontId="2" fillId="2" borderId="3" xfId="1" applyNumberFormat="1" applyFont="1" applyFill="1" applyBorder="1" applyProtection="1">
      <protection locked="0"/>
    </xf>
    <xf numFmtId="10" fontId="2" fillId="0" borderId="4" xfId="0" applyNumberFormat="1" applyFont="1" applyBorder="1" applyAlignment="1">
      <alignment vertical="center"/>
    </xf>
    <xf numFmtId="10" fontId="2" fillId="0" borderId="6" xfId="0" applyNumberFormat="1" applyFont="1" applyBorder="1" applyAlignment="1">
      <alignment vertical="center"/>
    </xf>
    <xf numFmtId="10" fontId="2" fillId="0" borderId="14" xfId="0" applyNumberFormat="1" applyFont="1" applyBorder="1"/>
    <xf numFmtId="3" fontId="2" fillId="2" borderId="15" xfId="0" applyNumberFormat="1" applyFont="1" applyFill="1" applyBorder="1" applyAlignment="1" applyProtection="1">
      <alignment vertical="center"/>
      <protection locked="0"/>
    </xf>
    <xf numFmtId="10" fontId="2" fillId="0" borderId="1" xfId="0" applyNumberFormat="1" applyFont="1" applyBorder="1"/>
    <xf numFmtId="0" fontId="2" fillId="0" borderId="15" xfId="0" applyFont="1" applyBorder="1"/>
    <xf numFmtId="10" fontId="2" fillId="0" borderId="2" xfId="0" applyNumberFormat="1" applyFont="1" applyBorder="1"/>
    <xf numFmtId="3" fontId="2" fillId="0" borderId="0" xfId="0" applyNumberFormat="1" applyFont="1"/>
    <xf numFmtId="164" fontId="5" fillId="4" borderId="9" xfId="0" applyNumberFormat="1" applyFont="1" applyFill="1" applyBorder="1"/>
    <xf numFmtId="0" fontId="6" fillId="3" borderId="0" xfId="0" applyFont="1" applyFill="1" applyAlignment="1">
      <alignment wrapText="1"/>
    </xf>
    <xf numFmtId="0" fontId="3" fillId="0" borderId="0" xfId="0" applyFont="1"/>
    <xf numFmtId="0" fontId="5" fillId="4" borderId="9" xfId="0" applyFont="1" applyFill="1" applyBorder="1"/>
    <xf numFmtId="0" fontId="7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10" fontId="2" fillId="2" borderId="11" xfId="1" applyNumberFormat="1" applyFont="1" applyFill="1" applyBorder="1" applyAlignment="1" applyProtection="1">
      <alignment vertical="center"/>
      <protection locked="0"/>
    </xf>
    <xf numFmtId="10" fontId="2" fillId="2" borderId="12" xfId="1" applyNumberFormat="1" applyFont="1" applyFill="1" applyBorder="1" applyAlignment="1" applyProtection="1">
      <alignment vertical="center"/>
      <protection locked="0"/>
    </xf>
    <xf numFmtId="10" fontId="2" fillId="0" borderId="12" xfId="0" applyNumberFormat="1" applyFont="1" applyBorder="1" applyAlignment="1">
      <alignment vertical="center"/>
    </xf>
    <xf numFmtId="166" fontId="2" fillId="2" borderId="0" xfId="0" applyNumberFormat="1" applyFont="1" applyFill="1"/>
    <xf numFmtId="10" fontId="2" fillId="0" borderId="4" xfId="0" applyNumberFormat="1" applyFont="1" applyBorder="1"/>
    <xf numFmtId="10" fontId="2" fillId="0" borderId="0" xfId="1" applyNumberFormat="1" applyFont="1"/>
    <xf numFmtId="10" fontId="2" fillId="0" borderId="5" xfId="1" applyNumberFormat="1" applyFont="1" applyBorder="1"/>
    <xf numFmtId="10" fontId="2" fillId="0" borderId="6" xfId="1" applyNumberFormat="1" applyFont="1" applyBorder="1"/>
    <xf numFmtId="10" fontId="2" fillId="0" borderId="7" xfId="1" applyNumberFormat="1" applyFont="1" applyBorder="1"/>
    <xf numFmtId="164" fontId="2" fillId="4" borderId="11" xfId="0" applyNumberFormat="1" applyFont="1" applyFill="1" applyBorder="1"/>
    <xf numFmtId="10" fontId="2" fillId="0" borderId="0" xfId="0" applyNumberFormat="1" applyFont="1"/>
    <xf numFmtId="0" fontId="2" fillId="0" borderId="4" xfId="0" applyFont="1" applyBorder="1"/>
    <xf numFmtId="10" fontId="2" fillId="0" borderId="4" xfId="1" applyNumberFormat="1" applyFont="1" applyBorder="1"/>
    <xf numFmtId="3" fontId="2" fillId="0" borderId="13" xfId="0" applyNumberFormat="1" applyFont="1" applyBorder="1"/>
    <xf numFmtId="10" fontId="2" fillId="0" borderId="13" xfId="0" applyNumberFormat="1" applyFont="1" applyBorder="1"/>
    <xf numFmtId="165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/>
    <xf numFmtId="165" fontId="2" fillId="2" borderId="13" xfId="0" applyNumberFormat="1" applyFont="1" applyFill="1" applyBorder="1" applyAlignment="1">
      <alignment vertical="center"/>
    </xf>
    <xf numFmtId="164" fontId="2" fillId="0" borderId="15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10" fontId="2" fillId="2" borderId="10" xfId="1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FFFF99"/>
      <color rgb="FF0000FF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11"/>
  <sheetViews>
    <sheetView showGridLines="0" tabSelected="1" zoomScaleNormal="100" workbookViewId="0"/>
  </sheetViews>
  <sheetFormatPr defaultColWidth="9.08984375" defaultRowHeight="14.5" x14ac:dyDescent="0.35"/>
  <cols>
    <col min="1" max="1" width="1.453125" style="1" customWidth="1"/>
    <col min="2" max="2" width="35.90625" style="1" customWidth="1"/>
    <col min="3" max="7" width="12.36328125" style="1" customWidth="1"/>
    <col min="8" max="8" width="3.6328125" style="2" customWidth="1"/>
    <col min="9" max="9" width="50.6328125" style="1" customWidth="1"/>
    <col min="10" max="16384" width="9.08984375" style="1"/>
  </cols>
  <sheetData>
    <row r="1" spans="1:9" s="13" customFormat="1" ht="21" x14ac:dyDescent="0.5">
      <c r="A1" s="12" t="s">
        <v>0</v>
      </c>
      <c r="H1" s="34"/>
    </row>
    <row r="3" spans="1:9" x14ac:dyDescent="0.35">
      <c r="B3" s="37" t="s">
        <v>1</v>
      </c>
    </row>
    <row r="4" spans="1:9" ht="5.15" customHeight="1" x14ac:dyDescent="0.35"/>
    <row r="5" spans="1:9" x14ac:dyDescent="0.35">
      <c r="C5" s="38" t="s">
        <v>2</v>
      </c>
      <c r="D5" s="39" t="s">
        <v>3</v>
      </c>
      <c r="E5" s="39" t="s">
        <v>4</v>
      </c>
      <c r="F5" s="39" t="s">
        <v>5</v>
      </c>
      <c r="G5" s="40" t="s">
        <v>6</v>
      </c>
      <c r="H5" s="1"/>
      <c r="I5" s="14"/>
    </row>
    <row r="6" spans="1:9" s="3" customFormat="1" ht="29" x14ac:dyDescent="0.25">
      <c r="B6" s="41" t="s">
        <v>7</v>
      </c>
      <c r="C6" s="42">
        <v>0.37406200000000001</v>
      </c>
      <c r="D6" s="42">
        <v>0.31187900000000002</v>
      </c>
      <c r="E6" s="42">
        <v>0.19565099999999999</v>
      </c>
      <c r="F6" s="43">
        <v>0.118408</v>
      </c>
      <c r="G6" s="44">
        <f>SUM(C6:F6)</f>
        <v>1</v>
      </c>
      <c r="I6" s="4" t="s">
        <v>26</v>
      </c>
    </row>
    <row r="7" spans="1:9" ht="24.9" customHeight="1" x14ac:dyDescent="0.35">
      <c r="C7" s="52"/>
      <c r="H7" s="1"/>
    </row>
    <row r="8" spans="1:9" x14ac:dyDescent="0.35">
      <c r="B8" s="35" t="s">
        <v>8</v>
      </c>
    </row>
    <row r="9" spans="1:9" ht="5.15" customHeight="1" x14ac:dyDescent="0.35"/>
    <row r="10" spans="1:9" x14ac:dyDescent="0.35">
      <c r="B10" s="35"/>
      <c r="C10" s="38" t="s">
        <v>2</v>
      </c>
      <c r="D10" s="39" t="s">
        <v>3</v>
      </c>
      <c r="E10" s="39" t="s">
        <v>4</v>
      </c>
      <c r="F10" s="62" t="s">
        <v>5</v>
      </c>
    </row>
    <row r="11" spans="1:9" s="3" customFormat="1" x14ac:dyDescent="0.25">
      <c r="B11" s="63" t="s">
        <v>9</v>
      </c>
      <c r="C11" s="64">
        <v>-0.108722</v>
      </c>
      <c r="D11" s="42">
        <v>-3.3671E-2</v>
      </c>
      <c r="E11" s="42">
        <v>0.24512999999999999</v>
      </c>
      <c r="F11" s="43">
        <v>2.7109999999999999E-2</v>
      </c>
      <c r="G11" s="65"/>
      <c r="I11" s="66" t="s">
        <v>27</v>
      </c>
    </row>
  </sheetData>
  <sheetProtection sheet="1" objects="1" scenarios="1"/>
  <pageMargins left="0.75" right="0.75" top="1" bottom="1" header="0.5" footer="0.5"/>
  <pageSetup orientation="portrait" r:id="rId1"/>
  <headerFooter alignWithMargins="0"/>
  <rowBreaks count="1" manualBreakCount="1">
    <brk id="9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22"/>
  <sheetViews>
    <sheetView showGridLines="0" zoomScaleNormal="100" workbookViewId="0"/>
  </sheetViews>
  <sheetFormatPr defaultColWidth="9.08984375" defaultRowHeight="14.5" x14ac:dyDescent="0.35"/>
  <cols>
    <col min="1" max="1" width="1.453125" style="1" customWidth="1"/>
    <col min="2" max="2" width="28.36328125" style="1" bestFit="1" customWidth="1"/>
    <col min="3" max="6" width="12.36328125" style="1" customWidth="1"/>
    <col min="7" max="7" width="12.6328125" style="1" customWidth="1"/>
    <col min="8" max="8" width="3.6328125" style="1" customWidth="1"/>
    <col min="9" max="9" width="57.6328125" style="1" customWidth="1"/>
    <col min="10" max="16384" width="9.08984375" style="1"/>
  </cols>
  <sheetData>
    <row r="1" spans="1:9" s="13" customFormat="1" ht="21" x14ac:dyDescent="0.5">
      <c r="A1" s="12" t="s">
        <v>10</v>
      </c>
    </row>
    <row r="3" spans="1:9" x14ac:dyDescent="0.35">
      <c r="B3" s="1" t="s">
        <v>11</v>
      </c>
      <c r="C3" s="45">
        <v>0.02</v>
      </c>
    </row>
    <row r="5" spans="1:9" s="3" customFormat="1" x14ac:dyDescent="0.35">
      <c r="C5" s="5" t="s">
        <v>2</v>
      </c>
      <c r="D5" s="6" t="s">
        <v>3</v>
      </c>
      <c r="E5" s="6" t="s">
        <v>4</v>
      </c>
      <c r="F5" s="6" t="s">
        <v>5</v>
      </c>
      <c r="G5" s="7" t="s">
        <v>6</v>
      </c>
    </row>
    <row r="6" spans="1:9" s="3" customFormat="1" x14ac:dyDescent="0.35">
      <c r="B6" s="9" t="s">
        <v>12</v>
      </c>
      <c r="C6" s="22">
        <v>0.3</v>
      </c>
      <c r="D6" s="23">
        <v>0.35</v>
      </c>
      <c r="E6" s="23">
        <v>0.15</v>
      </c>
      <c r="F6" s="24">
        <v>0.2</v>
      </c>
      <c r="G6" s="27">
        <f>SUM(C6:F6)</f>
        <v>1</v>
      </c>
      <c r="I6" s="3" t="s">
        <v>13</v>
      </c>
    </row>
    <row r="7" spans="1:9" s="3" customFormat="1" x14ac:dyDescent="0.25">
      <c r="B7" s="10" t="s">
        <v>14</v>
      </c>
      <c r="C7" s="25"/>
      <c r="D7" s="8"/>
      <c r="E7" s="8"/>
      <c r="F7" s="16"/>
      <c r="G7" s="28">
        <v>1000000</v>
      </c>
      <c r="I7" s="3" t="s">
        <v>15</v>
      </c>
    </row>
    <row r="8" spans="1:9" s="3" customFormat="1" x14ac:dyDescent="0.25">
      <c r="B8" s="10" t="s">
        <v>16</v>
      </c>
      <c r="C8" s="25"/>
      <c r="D8" s="8"/>
      <c r="E8" s="8"/>
      <c r="F8" s="16"/>
      <c r="G8" s="61">
        <f>G7*G9/100</f>
        <v>1000000</v>
      </c>
      <c r="I8" s="3" t="s">
        <v>17</v>
      </c>
    </row>
    <row r="9" spans="1:9" s="3" customFormat="1" x14ac:dyDescent="0.25">
      <c r="B9" s="11" t="s">
        <v>18</v>
      </c>
      <c r="C9" s="26"/>
      <c r="D9" s="17"/>
      <c r="E9" s="17"/>
      <c r="F9" s="18"/>
      <c r="G9" s="60">
        <v>100</v>
      </c>
    </row>
    <row r="10" spans="1:9" s="3" customFormat="1" x14ac:dyDescent="0.35">
      <c r="B10" s="10" t="s">
        <v>19</v>
      </c>
      <c r="C10" s="46">
        <f>Inputs!C11</f>
        <v>-0.108722</v>
      </c>
      <c r="D10" s="47">
        <f>Inputs!D11</f>
        <v>-3.3671E-2</v>
      </c>
      <c r="E10" s="47">
        <f>Inputs!E11</f>
        <v>0.24512999999999999</v>
      </c>
      <c r="F10" s="48">
        <f>Inputs!F11</f>
        <v>2.7109999999999999E-2</v>
      </c>
      <c r="G10" s="57"/>
    </row>
    <row r="11" spans="1:9" x14ac:dyDescent="0.35">
      <c r="B11" s="9" t="s">
        <v>20</v>
      </c>
      <c r="C11" s="29">
        <f>Inputs!C6</f>
        <v>0.37406200000000001</v>
      </c>
      <c r="D11" s="19">
        <f>Inputs!D6</f>
        <v>0.31187900000000002</v>
      </c>
      <c r="E11" s="19">
        <f>Inputs!E6</f>
        <v>0.19565099999999999</v>
      </c>
      <c r="F11" s="20">
        <f>Inputs!F6</f>
        <v>0.118408</v>
      </c>
      <c r="G11" s="21">
        <f>SUM(C11:F11)</f>
        <v>1</v>
      </c>
    </row>
    <row r="12" spans="1:9" x14ac:dyDescent="0.35">
      <c r="B12" s="53" t="s">
        <v>21</v>
      </c>
      <c r="C12" s="54">
        <f>SUM(C11-(C11*$C$3))</f>
        <v>0.36658076000000001</v>
      </c>
      <c r="D12" s="47">
        <f>SUM(D11-(D11*$C$3))</f>
        <v>0.30564142</v>
      </c>
      <c r="E12" s="47">
        <f>SUM(E11-(E11*$C$3))</f>
        <v>0.19173798</v>
      </c>
      <c r="F12" s="47">
        <f>SUM(F11-(F11*$C$3))</f>
        <v>0.11603984000000001</v>
      </c>
      <c r="G12" s="46"/>
      <c r="H12" s="53"/>
    </row>
    <row r="13" spans="1:9" x14ac:dyDescent="0.35">
      <c r="B13" s="15" t="s">
        <v>22</v>
      </c>
      <c r="C13" s="49">
        <f>(C11*$C$3)+C11</f>
        <v>0.38154324000000001</v>
      </c>
      <c r="D13" s="50">
        <f>(D11*$C$3)+D11</f>
        <v>0.31811658000000004</v>
      </c>
      <c r="E13" s="50">
        <f>(E11*$C$3)+E11</f>
        <v>0.19956401999999998</v>
      </c>
      <c r="F13" s="50">
        <f>(F11*$C$3)+F11</f>
        <v>0.12077615999999999</v>
      </c>
      <c r="G13" s="56"/>
    </row>
    <row r="14" spans="1:9" x14ac:dyDescent="0.35">
      <c r="B14" s="30" t="s">
        <v>23</v>
      </c>
      <c r="C14" s="31">
        <f>IF(C6&lt;C12,0,IF(C6&gt;C13,C13-C6,0))</f>
        <v>0</v>
      </c>
      <c r="D14" s="52">
        <f>IF(D6&lt;D12,0,IF(D6&gt;D13,D13-D6,0))</f>
        <v>-3.188341999999994E-2</v>
      </c>
      <c r="E14" s="31">
        <f>IF(E6&lt;E12,E6-E12,IF(E6&gt;E13,E6-E13,0))</f>
        <v>-4.1737980000000008E-2</v>
      </c>
      <c r="F14" s="31">
        <f>IF(F6&lt;F12,F6-F12,IF(F6&gt;F13,F6-F13,0))</f>
        <v>7.9223840000000018E-2</v>
      </c>
      <c r="G14" s="27"/>
    </row>
    <row r="15" spans="1:9" x14ac:dyDescent="0.35">
      <c r="B15" s="30" t="s">
        <v>24</v>
      </c>
      <c r="C15" s="32">
        <f>$G$7*C14</f>
        <v>0</v>
      </c>
      <c r="D15" s="32">
        <f t="shared" ref="D15:F15" si="0">$G$7*D14</f>
        <v>-31883.41999999994</v>
      </c>
      <c r="E15" s="32">
        <f t="shared" si="0"/>
        <v>-41737.98000000001</v>
      </c>
      <c r="F15" s="32">
        <f t="shared" si="0"/>
        <v>79223.840000000011</v>
      </c>
      <c r="G15" s="55">
        <f>SUM(C15:F15)</f>
        <v>5602.4400000000605</v>
      </c>
    </row>
    <row r="16" spans="1:9" x14ac:dyDescent="0.35">
      <c r="B16" s="36" t="s">
        <v>25</v>
      </c>
      <c r="C16" s="51">
        <f>$G$9*ABS(C10)/100*C15</f>
        <v>0</v>
      </c>
      <c r="D16" s="51">
        <f>$G$9*ABS(D10)/100*D15</f>
        <v>-1073.546634819998</v>
      </c>
      <c r="E16" s="51">
        <f>$G$9*ABS(E10)/100*E15</f>
        <v>-10231.231037400003</v>
      </c>
      <c r="F16" s="51">
        <f>$G$9*ABS(F10)/100*F15</f>
        <v>2147.7583024</v>
      </c>
      <c r="G16" s="33">
        <f>IF(SUM(C16:F16)&lt;0,0,SUM(C16:F16))</f>
        <v>0</v>
      </c>
    </row>
    <row r="17" spans="2:9" ht="30" customHeight="1" x14ac:dyDescent="0.35"/>
    <row r="18" spans="2:9" x14ac:dyDescent="0.35">
      <c r="B18" s="59" t="s">
        <v>28</v>
      </c>
    </row>
    <row r="19" spans="2:9" x14ac:dyDescent="0.35">
      <c r="B19" s="67"/>
      <c r="C19" s="67"/>
      <c r="D19" s="67"/>
      <c r="E19" s="67"/>
      <c r="F19" s="67"/>
      <c r="G19" s="67"/>
      <c r="H19" s="67"/>
      <c r="I19" s="67"/>
    </row>
    <row r="20" spans="2:9" x14ac:dyDescent="0.35">
      <c r="B20" s="58"/>
    </row>
    <row r="21" spans="2:9" x14ac:dyDescent="0.35">
      <c r="B21" s="58"/>
    </row>
    <row r="22" spans="2:9" x14ac:dyDescent="0.35">
      <c r="B22" s="58"/>
    </row>
  </sheetData>
  <mergeCells count="1">
    <mergeCell ref="B19:I19"/>
  </mergeCell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ABC21BE2FB554E8C7BA60406DC021D" ma:contentTypeVersion="6" ma:contentTypeDescription="Create a new document." ma:contentTypeScope="" ma:versionID="0d3d35c007678d3881e970c37f5378e9">
  <xsd:schema xmlns:xsd="http://www.w3.org/2001/XMLSchema" xmlns:xs="http://www.w3.org/2001/XMLSchema" xmlns:p="http://schemas.microsoft.com/office/2006/metadata/properties" xmlns:ns2="fcb9b7c9-7c1b-47aa-b0c0-298b6e69adfc" xmlns:ns3="c6a4b7fa-877d-4597-b002-57ce20afce07" targetNamespace="http://schemas.microsoft.com/office/2006/metadata/properties" ma:root="true" ma:fieldsID="adfe4013869c5a6803fad4cde91e78ad" ns2:_="" ns3:_="">
    <xsd:import namespace="fcb9b7c9-7c1b-47aa-b0c0-298b6e69adfc"/>
    <xsd:import namespace="c6a4b7fa-877d-4597-b002-57ce20afce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9b7c9-7c1b-47aa-b0c0-298b6e69a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4b7fa-877d-4597-b002-57ce20afce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183E32-B192-4657-A29E-8B651266701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c6a4b7fa-877d-4597-b002-57ce20afce07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fcb9b7c9-7c1b-47aa-b0c0-298b6e69adf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AB6AEFB-A1EF-472F-B3C2-70CDBA410D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b9b7c9-7c1b-47aa-b0c0-298b6e69adfc"/>
    <ds:schemaRef ds:uri="c6a4b7fa-877d-4597-b002-57ce20afce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9CDF12-B882-4E57-B886-2F96E494E3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Inputs</vt:lpstr>
      <vt:lpstr>Surcharge Calculator</vt:lpstr>
      <vt:lpstr>St_ZPP</vt:lpstr>
    </vt:vector>
  </TitlesOfParts>
  <Manager/>
  <Company>Consignia Plc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McMurdie</dc:creator>
  <cp:keywords/>
  <dc:description/>
  <cp:lastModifiedBy>Freya Forrest</cp:lastModifiedBy>
  <cp:revision/>
  <dcterms:created xsi:type="dcterms:W3CDTF">2004-01-13T10:31:23Z</dcterms:created>
  <dcterms:modified xsi:type="dcterms:W3CDTF">2020-04-01T14:17:55Z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0x0101007FABC21BE2FB554E8C7BA60406DC021D</vt:lpwstr>
  </property>
  <property fmtid="{D5CDD505-2E9C-101B-9397-08002B2CF9AE}" pid="3" name="AuthorIds_UIVersion_1536">
    <vt:lpwstr>60</vt:lpwstr>
  </property>
</Properties>
</file>