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rtal.royalmailgroup.com/sites/A1980/Shared Documents/KS Maternity Leave files/Calculator and Profile Updates/2020-21 calculators/"/>
    </mc:Choice>
  </mc:AlternateContent>
  <bookViews>
    <workbookView xWindow="0" yWindow="0" windowWidth="23040" windowHeight="9060"/>
  </bookViews>
  <sheets>
    <sheet name="86 way sort" sheetId="3" r:id="rId1"/>
    <sheet name="48 way sort" sheetId="4" r:id="rId2"/>
  </sheets>
  <externalReferences>
    <externalReference r:id="rId3"/>
  </externalReferences>
  <definedNames>
    <definedName name="L_Customers">'[1]1.2 Customers'!$B$5:$B$57</definedName>
    <definedName name="L_Formats">'[1]1.1 Static Dictionary'!$J$5:$J$6</definedName>
    <definedName name="L_FYs">'[1]1.1 Static Dictionary'!$B$5:$B$14</definedName>
    <definedName name="L_Quarters">'[1]1.1 Static Dictionary'!$D$5:$D$8</definedName>
    <definedName name="L_Regions">'[1]1.1 Static Dictionary'!$H$5:$H$9</definedName>
    <definedName name="L_SSCs">'[1]1.4 SSCs'!$B$8:$B$93</definedName>
    <definedName name="L_Types">'[1]1.1 Static Dictionary'!$L$5:$L$7</definedName>
    <definedName name="S_Customer">'[1]1.1 Static Dictionary'!$O$14</definedName>
    <definedName name="S_Format">'[1]1.1 Static Dictionary'!$O$6</definedName>
    <definedName name="S_FY_End">'[1]1.1 Static Dictionary'!$O$9</definedName>
    <definedName name="S_FY_Start">'[1]1.1 Static Dictionary'!$O$7</definedName>
    <definedName name="S_Qtr_End">'[1]1.1 Static Dictionary'!$O$10</definedName>
    <definedName name="S_Qtr_Start">'[1]1.1 Static Dictionary'!$O$8</definedName>
    <definedName name="S_QtrCount">'[1]1.1 Static Dictionary'!$P$13</definedName>
    <definedName name="S_Type">'[1]1.1 Static Dictionary'!$O$16</definedName>
    <definedName name="St_Customers">'[1]1.2 Customers'!$B$4</definedName>
    <definedName name="St_SSCs">'[1]1.4 SSCs'!$B$7</definedName>
  </definedNames>
  <calcPr calcId="171027"/>
</workbook>
</file>

<file path=xl/calcChain.xml><?xml version="1.0" encoding="utf-8"?>
<calcChain xmlns="http://schemas.openxmlformats.org/spreadsheetml/2006/main">
  <c r="E12" i="3" l="1"/>
  <c r="Q59" i="4" l="1"/>
  <c r="P59" i="4"/>
  <c r="O59" i="4"/>
  <c r="Q58" i="4"/>
  <c r="P58" i="4"/>
  <c r="O58" i="4"/>
  <c r="Q57" i="4"/>
  <c r="P57" i="4"/>
  <c r="O57" i="4"/>
  <c r="Q56" i="4"/>
  <c r="P56" i="4"/>
  <c r="O56" i="4"/>
  <c r="Q55" i="4"/>
  <c r="P55" i="4"/>
  <c r="O55" i="4"/>
  <c r="Q54" i="4"/>
  <c r="P54" i="4"/>
  <c r="O54" i="4"/>
  <c r="Q53" i="4"/>
  <c r="P53" i="4"/>
  <c r="O53" i="4"/>
  <c r="Q52" i="4"/>
  <c r="P52" i="4"/>
  <c r="O52" i="4"/>
  <c r="Q51" i="4"/>
  <c r="P51" i="4"/>
  <c r="O51" i="4"/>
  <c r="Q50" i="4"/>
  <c r="P50" i="4"/>
  <c r="O50" i="4"/>
  <c r="Q49" i="4"/>
  <c r="P49" i="4"/>
  <c r="O49" i="4"/>
  <c r="Q48" i="4"/>
  <c r="P48" i="4"/>
  <c r="O48" i="4"/>
  <c r="Q47" i="4"/>
  <c r="P47" i="4"/>
  <c r="O47" i="4"/>
  <c r="Q46" i="4"/>
  <c r="P46" i="4"/>
  <c r="O46" i="4"/>
  <c r="Q45" i="4"/>
  <c r="P45" i="4"/>
  <c r="O45" i="4"/>
  <c r="Q44" i="4"/>
  <c r="P44" i="4"/>
  <c r="O44" i="4"/>
  <c r="Q43" i="4"/>
  <c r="P43" i="4"/>
  <c r="O43" i="4"/>
  <c r="Q42" i="4"/>
  <c r="P42" i="4"/>
  <c r="O42" i="4"/>
  <c r="Q41" i="4"/>
  <c r="P41" i="4"/>
  <c r="O41" i="4"/>
  <c r="Q40" i="4"/>
  <c r="P40" i="4"/>
  <c r="O40" i="4"/>
  <c r="Q39" i="4"/>
  <c r="P39" i="4"/>
  <c r="O39" i="4"/>
  <c r="Q36" i="4"/>
  <c r="P36" i="4"/>
  <c r="O36" i="4"/>
  <c r="Q35" i="4"/>
  <c r="P35" i="4"/>
  <c r="O35" i="4"/>
  <c r="D63" i="4"/>
  <c r="D62" i="4"/>
  <c r="E59" i="4"/>
  <c r="G59" i="4" s="1"/>
  <c r="K59" i="4" s="1"/>
  <c r="E58" i="4"/>
  <c r="G58" i="4" s="1"/>
  <c r="K58" i="4" s="1"/>
  <c r="E57" i="4"/>
  <c r="G57" i="4" s="1"/>
  <c r="K57" i="4" s="1"/>
  <c r="E56" i="4"/>
  <c r="G56" i="4" s="1"/>
  <c r="E55" i="4"/>
  <c r="G55" i="4" s="1"/>
  <c r="E54" i="4"/>
  <c r="G54" i="4" s="1"/>
  <c r="K54" i="4" s="1"/>
  <c r="E53" i="4"/>
  <c r="G53" i="4" s="1"/>
  <c r="K53" i="4" s="1"/>
  <c r="E52" i="4"/>
  <c r="G52" i="4" s="1"/>
  <c r="K52" i="4" s="1"/>
  <c r="E51" i="4"/>
  <c r="G51" i="4" s="1"/>
  <c r="K51" i="4" s="1"/>
  <c r="E50" i="4"/>
  <c r="G50" i="4" s="1"/>
  <c r="K50" i="4" s="1"/>
  <c r="E49" i="4"/>
  <c r="G49" i="4" s="1"/>
  <c r="K49" i="4" s="1"/>
  <c r="E48" i="4"/>
  <c r="G48" i="4" s="1"/>
  <c r="K48" i="4" s="1"/>
  <c r="E47" i="4"/>
  <c r="G47" i="4" s="1"/>
  <c r="K47" i="4" s="1"/>
  <c r="E46" i="4"/>
  <c r="G46" i="4" s="1"/>
  <c r="K46" i="4" s="1"/>
  <c r="E45" i="4"/>
  <c r="G45" i="4" s="1"/>
  <c r="K45" i="4" s="1"/>
  <c r="E44" i="4"/>
  <c r="G44" i="4" s="1"/>
  <c r="E43" i="4"/>
  <c r="G43" i="4" s="1"/>
  <c r="K43" i="4" s="1"/>
  <c r="E42" i="4"/>
  <c r="G42" i="4" s="1"/>
  <c r="K42" i="4" s="1"/>
  <c r="E41" i="4"/>
  <c r="G41" i="4" s="1"/>
  <c r="E40" i="4"/>
  <c r="G40" i="4" s="1"/>
  <c r="K40" i="4" s="1"/>
  <c r="E39" i="4"/>
  <c r="G39" i="4" s="1"/>
  <c r="K39" i="4" s="1"/>
  <c r="E36" i="4"/>
  <c r="G36" i="4" s="1"/>
  <c r="K36" i="4" s="1"/>
  <c r="E35" i="4"/>
  <c r="G35" i="4" s="1"/>
  <c r="K35" i="4" s="1"/>
  <c r="Q34" i="4"/>
  <c r="P34" i="4"/>
  <c r="O34" i="4"/>
  <c r="E34" i="4"/>
  <c r="G34" i="4" s="1"/>
  <c r="K34" i="4" s="1"/>
  <c r="Q33" i="4"/>
  <c r="P33" i="4"/>
  <c r="O33" i="4"/>
  <c r="E33" i="4"/>
  <c r="G33" i="4" s="1"/>
  <c r="K33" i="4" s="1"/>
  <c r="Q32" i="4"/>
  <c r="P32" i="4"/>
  <c r="O32" i="4"/>
  <c r="E32" i="4"/>
  <c r="G32" i="4" s="1"/>
  <c r="K32" i="4" s="1"/>
  <c r="Q31" i="4"/>
  <c r="P31" i="4"/>
  <c r="O31" i="4"/>
  <c r="E31" i="4"/>
  <c r="G31" i="4" s="1"/>
  <c r="Q30" i="4"/>
  <c r="P30" i="4"/>
  <c r="O30" i="4"/>
  <c r="E30" i="4"/>
  <c r="G30" i="4" s="1"/>
  <c r="K30" i="4" s="1"/>
  <c r="Q29" i="4"/>
  <c r="P29" i="4"/>
  <c r="O29" i="4"/>
  <c r="E29" i="4"/>
  <c r="G29" i="4" s="1"/>
  <c r="K29" i="4" s="1"/>
  <c r="Q28" i="4"/>
  <c r="P28" i="4"/>
  <c r="O28" i="4"/>
  <c r="E28" i="4"/>
  <c r="G28" i="4" s="1"/>
  <c r="K28" i="4" s="1"/>
  <c r="Q27" i="4"/>
  <c r="P27" i="4"/>
  <c r="O27" i="4"/>
  <c r="E27" i="4"/>
  <c r="G27" i="4" s="1"/>
  <c r="K27" i="4" s="1"/>
  <c r="Q26" i="4"/>
  <c r="P26" i="4"/>
  <c r="O26" i="4"/>
  <c r="E26" i="4"/>
  <c r="G26" i="4" s="1"/>
  <c r="K26" i="4" s="1"/>
  <c r="Q25" i="4"/>
  <c r="P25" i="4"/>
  <c r="O25" i="4"/>
  <c r="E25" i="4"/>
  <c r="G25" i="4" s="1"/>
  <c r="K25" i="4" s="1"/>
  <c r="Q24" i="4"/>
  <c r="P24" i="4"/>
  <c r="O24" i="4"/>
  <c r="E24" i="4"/>
  <c r="G24" i="4" s="1"/>
  <c r="K24" i="4" s="1"/>
  <c r="Q22" i="4"/>
  <c r="P22" i="4"/>
  <c r="O22" i="4"/>
  <c r="E22" i="4"/>
  <c r="G22" i="4" s="1"/>
  <c r="K22" i="4" s="1"/>
  <c r="Q21" i="4"/>
  <c r="P21" i="4"/>
  <c r="O21" i="4"/>
  <c r="E21" i="4"/>
  <c r="G21" i="4" s="1"/>
  <c r="K21" i="4" s="1"/>
  <c r="Q20" i="4"/>
  <c r="P20" i="4"/>
  <c r="O20" i="4"/>
  <c r="E20" i="4"/>
  <c r="G20" i="4" s="1"/>
  <c r="K20" i="4" s="1"/>
  <c r="Q19" i="4"/>
  <c r="P19" i="4"/>
  <c r="O19" i="4"/>
  <c r="E19" i="4"/>
  <c r="G19" i="4" s="1"/>
  <c r="K19" i="4" s="1"/>
  <c r="Q18" i="4"/>
  <c r="P18" i="4"/>
  <c r="O18" i="4"/>
  <c r="E18" i="4"/>
  <c r="G18" i="4" s="1"/>
  <c r="K18" i="4" s="1"/>
  <c r="Q17" i="4"/>
  <c r="P17" i="4"/>
  <c r="O17" i="4"/>
  <c r="E17" i="4"/>
  <c r="G17" i="4" s="1"/>
  <c r="K17" i="4" s="1"/>
  <c r="Q16" i="4"/>
  <c r="P16" i="4"/>
  <c r="O16" i="4"/>
  <c r="E16" i="4"/>
  <c r="G16" i="4" s="1"/>
  <c r="Q15" i="4"/>
  <c r="P15" i="4"/>
  <c r="O15" i="4"/>
  <c r="E15" i="4"/>
  <c r="G15" i="4" s="1"/>
  <c r="K15" i="4" s="1"/>
  <c r="Q14" i="4"/>
  <c r="P14" i="4"/>
  <c r="O14" i="4"/>
  <c r="E14" i="4"/>
  <c r="G14" i="4" s="1"/>
  <c r="K14" i="4" s="1"/>
  <c r="Q13" i="4"/>
  <c r="P13" i="4"/>
  <c r="O13" i="4"/>
  <c r="E13" i="4"/>
  <c r="G13" i="4" s="1"/>
  <c r="Q12" i="4"/>
  <c r="P12" i="4"/>
  <c r="O12" i="4"/>
  <c r="E12" i="4"/>
  <c r="G12" i="4" s="1"/>
  <c r="K12" i="4" s="1"/>
  <c r="F4" i="4"/>
  <c r="J13" i="4" s="1"/>
  <c r="E4" i="4"/>
  <c r="J31" i="4" s="1"/>
  <c r="R12" i="4" l="1"/>
  <c r="S12" i="4" s="1"/>
  <c r="R14" i="4"/>
  <c r="S14" i="4" s="1"/>
  <c r="R17" i="4"/>
  <c r="S17" i="4" s="1"/>
  <c r="R41" i="4"/>
  <c r="S41" i="4" s="1"/>
  <c r="R49" i="4"/>
  <c r="S49" i="4" s="1"/>
  <c r="R57" i="4"/>
  <c r="S57" i="4" s="1"/>
  <c r="R56" i="4"/>
  <c r="S56" i="4" s="1"/>
  <c r="R53" i="4"/>
  <c r="S53" i="4" s="1"/>
  <c r="R19" i="4"/>
  <c r="S19" i="4" s="1"/>
  <c r="R24" i="4"/>
  <c r="S24" i="4" s="1"/>
  <c r="R26" i="4"/>
  <c r="S26" i="4" s="1"/>
  <c r="R30" i="4"/>
  <c r="S30" i="4" s="1"/>
  <c r="R32" i="4"/>
  <c r="S32" i="4" s="1"/>
  <c r="R16" i="4"/>
  <c r="S16" i="4" s="1"/>
  <c r="K13" i="4"/>
  <c r="K31" i="4"/>
  <c r="R45" i="4"/>
  <c r="S45" i="4" s="1"/>
  <c r="R22" i="4"/>
  <c r="S22" i="4" s="1"/>
  <c r="J18" i="4"/>
  <c r="R21" i="4"/>
  <c r="S21" i="4" s="1"/>
  <c r="R29" i="4"/>
  <c r="S29" i="4" s="1"/>
  <c r="R35" i="4"/>
  <c r="S35" i="4" s="1"/>
  <c r="R28" i="4"/>
  <c r="S28" i="4" s="1"/>
  <c r="R34" i="4"/>
  <c r="S34" i="4" s="1"/>
  <c r="D65" i="4"/>
  <c r="R50" i="4"/>
  <c r="S50" i="4" s="1"/>
  <c r="R54" i="4"/>
  <c r="S54" i="4" s="1"/>
  <c r="J59" i="4"/>
  <c r="R36" i="4"/>
  <c r="S36" i="4" s="1"/>
  <c r="R46" i="4"/>
  <c r="S46" i="4" s="1"/>
  <c r="J51" i="4"/>
  <c r="R13" i="4"/>
  <c r="S13" i="4" s="1"/>
  <c r="R18" i="4"/>
  <c r="S18" i="4" s="1"/>
  <c r="R25" i="4"/>
  <c r="S25" i="4" s="1"/>
  <c r="J39" i="4"/>
  <c r="R42" i="4"/>
  <c r="S42" i="4" s="1"/>
  <c r="R48" i="4"/>
  <c r="S48" i="4" s="1"/>
  <c r="R51" i="4"/>
  <c r="S51" i="4" s="1"/>
  <c r="R52" i="4"/>
  <c r="S52" i="4" s="1"/>
  <c r="J25" i="4"/>
  <c r="R31" i="4"/>
  <c r="S31" i="4" s="1"/>
  <c r="J33" i="4"/>
  <c r="R15" i="4"/>
  <c r="S15" i="4" s="1"/>
  <c r="R20" i="4"/>
  <c r="S20" i="4" s="1"/>
  <c r="R27" i="4"/>
  <c r="S27" i="4" s="1"/>
  <c r="R33" i="4"/>
  <c r="S33" i="4" s="1"/>
  <c r="R39" i="4"/>
  <c r="S39" i="4" s="1"/>
  <c r="R40" i="4"/>
  <c r="S40" i="4" s="1"/>
  <c r="R43" i="4"/>
  <c r="S43" i="4" s="1"/>
  <c r="R44" i="4"/>
  <c r="S44" i="4" s="1"/>
  <c r="R58" i="4"/>
  <c r="S58" i="4" s="1"/>
  <c r="J22" i="4"/>
  <c r="R59" i="4"/>
  <c r="S59" i="4" s="1"/>
  <c r="J15" i="4"/>
  <c r="J58" i="4"/>
  <c r="J54" i="4"/>
  <c r="J50" i="4"/>
  <c r="J46" i="4"/>
  <c r="J42" i="4"/>
  <c r="J36" i="4"/>
  <c r="J24" i="4"/>
  <c r="J19" i="4"/>
  <c r="G4" i="4"/>
  <c r="J57" i="4"/>
  <c r="J53" i="4"/>
  <c r="J49" i="4"/>
  <c r="J45" i="4"/>
  <c r="J41" i="4"/>
  <c r="K41" i="4" s="1"/>
  <c r="J35" i="4"/>
  <c r="J34" i="4"/>
  <c r="J32" i="4"/>
  <c r="J30" i="4"/>
  <c r="J28" i="4"/>
  <c r="J26" i="4"/>
  <c r="J21" i="4"/>
  <c r="J17" i="4"/>
  <c r="J56" i="4"/>
  <c r="K56" i="4" s="1"/>
  <c r="J52" i="4"/>
  <c r="J48" i="4"/>
  <c r="J44" i="4"/>
  <c r="K44" i="4" s="1"/>
  <c r="J40" i="4"/>
  <c r="J20" i="4"/>
  <c r="J29" i="4"/>
  <c r="J47" i="4"/>
  <c r="J55" i="4"/>
  <c r="K55" i="4" s="1"/>
  <c r="J16" i="4"/>
  <c r="K16" i="4" s="1"/>
  <c r="J14" i="4"/>
  <c r="J12" i="4"/>
  <c r="J27" i="4"/>
  <c r="J43" i="4"/>
  <c r="R47" i="4"/>
  <c r="S47" i="4" s="1"/>
  <c r="R55" i="4"/>
  <c r="S55" i="4" s="1"/>
  <c r="Q97" i="3"/>
  <c r="P97" i="3"/>
  <c r="Q96" i="3"/>
  <c r="P96" i="3"/>
  <c r="Q95" i="3"/>
  <c r="P95" i="3"/>
  <c r="Q94" i="3"/>
  <c r="P94" i="3"/>
  <c r="Q93" i="3"/>
  <c r="P93" i="3"/>
  <c r="Q92" i="3"/>
  <c r="P92" i="3"/>
  <c r="Q91" i="3"/>
  <c r="P91" i="3"/>
  <c r="Q90" i="3"/>
  <c r="P90" i="3"/>
  <c r="Q89" i="3"/>
  <c r="P89" i="3"/>
  <c r="Q88" i="3"/>
  <c r="P88" i="3"/>
  <c r="Q87" i="3"/>
  <c r="P87" i="3"/>
  <c r="Q86" i="3"/>
  <c r="P86" i="3"/>
  <c r="Q85" i="3"/>
  <c r="P85" i="3"/>
  <c r="Q84" i="3"/>
  <c r="P84" i="3"/>
  <c r="Q83" i="3"/>
  <c r="P83" i="3"/>
  <c r="Q82" i="3"/>
  <c r="P82" i="3"/>
  <c r="Q81" i="3"/>
  <c r="P81" i="3"/>
  <c r="Q80" i="3"/>
  <c r="P80" i="3"/>
  <c r="Q79" i="3"/>
  <c r="P79" i="3"/>
  <c r="Q78" i="3"/>
  <c r="P78" i="3"/>
  <c r="Q77" i="3"/>
  <c r="P77" i="3"/>
  <c r="Q76" i="3"/>
  <c r="P76" i="3"/>
  <c r="Q75" i="3"/>
  <c r="P75" i="3"/>
  <c r="Q74" i="3"/>
  <c r="P74" i="3"/>
  <c r="Q73" i="3"/>
  <c r="P73" i="3"/>
  <c r="Q72" i="3"/>
  <c r="P72" i="3"/>
  <c r="Q71" i="3"/>
  <c r="P71" i="3"/>
  <c r="Q70" i="3"/>
  <c r="P70" i="3"/>
  <c r="Q69" i="3"/>
  <c r="P69" i="3"/>
  <c r="Q68" i="3"/>
  <c r="P68" i="3"/>
  <c r="Q67" i="3"/>
  <c r="P67" i="3"/>
  <c r="Q66" i="3"/>
  <c r="P66" i="3"/>
  <c r="Q65" i="3"/>
  <c r="P65" i="3"/>
  <c r="Q64" i="3"/>
  <c r="P64" i="3"/>
  <c r="Q63" i="3"/>
  <c r="P63" i="3"/>
  <c r="Q62" i="3"/>
  <c r="P62" i="3"/>
  <c r="Q61" i="3"/>
  <c r="P61" i="3"/>
  <c r="Q60" i="3"/>
  <c r="P60" i="3"/>
  <c r="Q59" i="3"/>
  <c r="P59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Q38" i="3"/>
  <c r="P38" i="3"/>
  <c r="Q37" i="3"/>
  <c r="P37" i="3"/>
  <c r="Q36" i="3"/>
  <c r="P36" i="3"/>
  <c r="Q34" i="3"/>
  <c r="P34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Q17" i="3"/>
  <c r="P17" i="3"/>
  <c r="Q16" i="3"/>
  <c r="P16" i="3"/>
  <c r="Q15" i="3"/>
  <c r="P15" i="3"/>
  <c r="Q14" i="3"/>
  <c r="P14" i="3"/>
  <c r="Q13" i="3"/>
  <c r="P13" i="3"/>
  <c r="Q12" i="3"/>
  <c r="P12" i="3"/>
  <c r="L22" i="4" l="1"/>
  <c r="S11" i="4"/>
  <c r="L21" i="4"/>
  <c r="L32" i="4"/>
  <c r="L49" i="4"/>
  <c r="L48" i="4"/>
  <c r="L20" i="4"/>
  <c r="L47" i="4"/>
  <c r="L31" i="4"/>
  <c r="L18" i="4"/>
  <c r="L58" i="4"/>
  <c r="L42" i="4"/>
  <c r="L12" i="4"/>
  <c r="L57" i="4"/>
  <c r="L27" i="4"/>
  <c r="L50" i="4"/>
  <c r="L35" i="4"/>
  <c r="L24" i="4"/>
  <c r="L45" i="4"/>
  <c r="L52" i="4"/>
  <c r="L25" i="4"/>
  <c r="L51" i="4"/>
  <c r="L33" i="4"/>
  <c r="F7" i="4"/>
  <c r="L46" i="4"/>
  <c r="L19" i="4"/>
  <c r="L34" i="4"/>
  <c r="L53" i="4"/>
  <c r="L59" i="4"/>
  <c r="L43" i="4"/>
  <c r="L29" i="4"/>
  <c r="L15" i="4"/>
  <c r="L54" i="4"/>
  <c r="L36" i="4"/>
  <c r="L30" i="4"/>
  <c r="L16" i="4"/>
  <c r="L17" i="4"/>
  <c r="L28" i="4"/>
  <c r="L40" i="4"/>
  <c r="L39" i="4"/>
  <c r="L13" i="4"/>
  <c r="L14" i="4"/>
  <c r="L26" i="4"/>
  <c r="L55" i="4"/>
  <c r="L56" i="4"/>
  <c r="L41" i="4"/>
  <c r="L44" i="4"/>
  <c r="R6" i="4"/>
  <c r="E7" i="4"/>
  <c r="O97" i="3"/>
  <c r="R97" i="3" s="1"/>
  <c r="O96" i="3"/>
  <c r="R96" i="3" s="1"/>
  <c r="O95" i="3"/>
  <c r="R95" i="3" s="1"/>
  <c r="O94" i="3"/>
  <c r="R94" i="3" s="1"/>
  <c r="O93" i="3"/>
  <c r="R93" i="3" s="1"/>
  <c r="O92" i="3"/>
  <c r="R92" i="3" s="1"/>
  <c r="O91" i="3"/>
  <c r="R91" i="3" s="1"/>
  <c r="O90" i="3"/>
  <c r="R90" i="3" s="1"/>
  <c r="O89" i="3"/>
  <c r="R89" i="3" s="1"/>
  <c r="O88" i="3"/>
  <c r="R88" i="3" s="1"/>
  <c r="O87" i="3"/>
  <c r="R87" i="3" s="1"/>
  <c r="O86" i="3"/>
  <c r="R86" i="3" s="1"/>
  <c r="O85" i="3"/>
  <c r="R85" i="3" s="1"/>
  <c r="O84" i="3"/>
  <c r="R84" i="3" s="1"/>
  <c r="O83" i="3"/>
  <c r="R83" i="3" s="1"/>
  <c r="O82" i="3"/>
  <c r="R82" i="3" s="1"/>
  <c r="O81" i="3"/>
  <c r="R81" i="3" s="1"/>
  <c r="O80" i="3"/>
  <c r="R80" i="3" s="1"/>
  <c r="O79" i="3"/>
  <c r="R79" i="3" s="1"/>
  <c r="O78" i="3"/>
  <c r="R78" i="3" s="1"/>
  <c r="O77" i="3"/>
  <c r="R77" i="3" s="1"/>
  <c r="O76" i="3"/>
  <c r="R76" i="3" s="1"/>
  <c r="O75" i="3"/>
  <c r="R75" i="3" s="1"/>
  <c r="O74" i="3"/>
  <c r="R74" i="3" s="1"/>
  <c r="O73" i="3"/>
  <c r="R73" i="3" s="1"/>
  <c r="O72" i="3"/>
  <c r="R72" i="3" s="1"/>
  <c r="O71" i="3"/>
  <c r="R71" i="3" s="1"/>
  <c r="O70" i="3"/>
  <c r="R70" i="3" s="1"/>
  <c r="O69" i="3"/>
  <c r="R69" i="3" s="1"/>
  <c r="O68" i="3"/>
  <c r="R68" i="3" s="1"/>
  <c r="O67" i="3"/>
  <c r="R67" i="3" s="1"/>
  <c r="O66" i="3"/>
  <c r="R66" i="3" s="1"/>
  <c r="O65" i="3"/>
  <c r="R65" i="3" s="1"/>
  <c r="O64" i="3"/>
  <c r="R64" i="3" s="1"/>
  <c r="O63" i="3"/>
  <c r="R63" i="3" s="1"/>
  <c r="O62" i="3"/>
  <c r="R62" i="3" s="1"/>
  <c r="O61" i="3"/>
  <c r="R61" i="3" s="1"/>
  <c r="O60" i="3"/>
  <c r="R60" i="3" s="1"/>
  <c r="O59" i="3"/>
  <c r="R59" i="3" s="1"/>
  <c r="O56" i="3"/>
  <c r="R56" i="3" s="1"/>
  <c r="O55" i="3"/>
  <c r="R55" i="3" s="1"/>
  <c r="O54" i="3"/>
  <c r="R54" i="3" s="1"/>
  <c r="O53" i="3"/>
  <c r="R53" i="3" s="1"/>
  <c r="O52" i="3"/>
  <c r="R52" i="3" s="1"/>
  <c r="O51" i="3"/>
  <c r="R51" i="3" s="1"/>
  <c r="O50" i="3"/>
  <c r="R50" i="3" s="1"/>
  <c r="O49" i="3"/>
  <c r="R49" i="3" s="1"/>
  <c r="O48" i="3"/>
  <c r="R48" i="3" s="1"/>
  <c r="O47" i="3"/>
  <c r="R47" i="3" s="1"/>
  <c r="O46" i="3"/>
  <c r="R46" i="3" s="1"/>
  <c r="O45" i="3"/>
  <c r="R45" i="3" s="1"/>
  <c r="O44" i="3"/>
  <c r="R44" i="3" s="1"/>
  <c r="O43" i="3"/>
  <c r="R43" i="3" s="1"/>
  <c r="O42" i="3"/>
  <c r="R42" i="3" s="1"/>
  <c r="O41" i="3"/>
  <c r="R41" i="3" s="1"/>
  <c r="O40" i="3"/>
  <c r="R40" i="3" s="1"/>
  <c r="O39" i="3"/>
  <c r="R39" i="3" s="1"/>
  <c r="O38" i="3"/>
  <c r="R38" i="3" s="1"/>
  <c r="O37" i="3"/>
  <c r="R37" i="3" s="1"/>
  <c r="O36" i="3"/>
  <c r="R36" i="3" s="1"/>
  <c r="O34" i="3"/>
  <c r="R34" i="3" s="1"/>
  <c r="S34" i="3" s="1"/>
  <c r="O33" i="3"/>
  <c r="R33" i="3" s="1"/>
  <c r="S33" i="3" s="1"/>
  <c r="O32" i="3"/>
  <c r="R32" i="3" s="1"/>
  <c r="S32" i="3" s="1"/>
  <c r="O31" i="3"/>
  <c r="R31" i="3" s="1"/>
  <c r="S31" i="3" s="1"/>
  <c r="O30" i="3"/>
  <c r="R30" i="3" s="1"/>
  <c r="S30" i="3" s="1"/>
  <c r="O29" i="3"/>
  <c r="R29" i="3" s="1"/>
  <c r="S29" i="3" s="1"/>
  <c r="O28" i="3"/>
  <c r="R28" i="3" s="1"/>
  <c r="S28" i="3" s="1"/>
  <c r="O27" i="3"/>
  <c r="R27" i="3" s="1"/>
  <c r="S27" i="3" s="1"/>
  <c r="O26" i="3"/>
  <c r="R26" i="3" s="1"/>
  <c r="S26" i="3" s="1"/>
  <c r="O25" i="3"/>
  <c r="R25" i="3" s="1"/>
  <c r="S25" i="3" s="1"/>
  <c r="O24" i="3"/>
  <c r="R24" i="3" s="1"/>
  <c r="S24" i="3" s="1"/>
  <c r="O23" i="3"/>
  <c r="R23" i="3" s="1"/>
  <c r="S23" i="3" s="1"/>
  <c r="O22" i="3"/>
  <c r="R22" i="3" s="1"/>
  <c r="S22" i="3" s="1"/>
  <c r="O21" i="3"/>
  <c r="R21" i="3" s="1"/>
  <c r="S21" i="3" s="1"/>
  <c r="O20" i="3"/>
  <c r="R20" i="3" s="1"/>
  <c r="S20" i="3" s="1"/>
  <c r="O19" i="3"/>
  <c r="R19" i="3" s="1"/>
  <c r="S19" i="3" s="1"/>
  <c r="O18" i="3"/>
  <c r="R18" i="3" s="1"/>
  <c r="S18" i="3" s="1"/>
  <c r="O17" i="3"/>
  <c r="R17" i="3" s="1"/>
  <c r="S17" i="3" s="1"/>
  <c r="O16" i="3"/>
  <c r="R16" i="3" s="1"/>
  <c r="S16" i="3" s="1"/>
  <c r="O15" i="3"/>
  <c r="R15" i="3" s="1"/>
  <c r="S15" i="3" s="1"/>
  <c r="O14" i="3"/>
  <c r="R14" i="3" s="1"/>
  <c r="S14" i="3" s="1"/>
  <c r="O13" i="3"/>
  <c r="R13" i="3" s="1"/>
  <c r="S13" i="3" s="1"/>
  <c r="O12" i="3"/>
  <c r="R12" i="3" s="1"/>
  <c r="S12" i="3" s="1"/>
  <c r="G7" i="4" l="1"/>
  <c r="L62" i="4"/>
  <c r="S6" i="4"/>
  <c r="F8" i="4"/>
  <c r="E8" i="4"/>
  <c r="L63" i="4"/>
  <c r="L65" i="4" s="1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D101" i="3"/>
  <c r="D100" i="3"/>
  <c r="E97" i="3"/>
  <c r="G97" i="3" s="1"/>
  <c r="K97" i="3" s="1"/>
  <c r="E96" i="3"/>
  <c r="G96" i="3" s="1"/>
  <c r="K96" i="3" s="1"/>
  <c r="E95" i="3"/>
  <c r="G95" i="3" s="1"/>
  <c r="K95" i="3" s="1"/>
  <c r="E94" i="3"/>
  <c r="G94" i="3" s="1"/>
  <c r="K94" i="3" s="1"/>
  <c r="E93" i="3"/>
  <c r="G93" i="3" s="1"/>
  <c r="E92" i="3"/>
  <c r="G92" i="3" s="1"/>
  <c r="K92" i="3" s="1"/>
  <c r="E91" i="3"/>
  <c r="G91" i="3" s="1"/>
  <c r="K91" i="3" s="1"/>
  <c r="E90" i="3"/>
  <c r="G90" i="3" s="1"/>
  <c r="K90" i="3" s="1"/>
  <c r="E89" i="3"/>
  <c r="G89" i="3" s="1"/>
  <c r="K89" i="3" s="1"/>
  <c r="E88" i="3"/>
  <c r="G88" i="3" s="1"/>
  <c r="K88" i="3" s="1"/>
  <c r="E87" i="3"/>
  <c r="G87" i="3" s="1"/>
  <c r="K87" i="3" s="1"/>
  <c r="E86" i="3"/>
  <c r="G86" i="3" s="1"/>
  <c r="K86" i="3" s="1"/>
  <c r="E85" i="3"/>
  <c r="G85" i="3" s="1"/>
  <c r="K85" i="3" s="1"/>
  <c r="E84" i="3"/>
  <c r="G84" i="3" s="1"/>
  <c r="K84" i="3" s="1"/>
  <c r="E83" i="3"/>
  <c r="G83" i="3" s="1"/>
  <c r="K83" i="3" s="1"/>
  <c r="E82" i="3"/>
  <c r="G82" i="3" s="1"/>
  <c r="E81" i="3"/>
  <c r="G81" i="3" s="1"/>
  <c r="K81" i="3" s="1"/>
  <c r="E80" i="3"/>
  <c r="G80" i="3" s="1"/>
  <c r="K80" i="3" s="1"/>
  <c r="E79" i="3"/>
  <c r="G79" i="3" s="1"/>
  <c r="K79" i="3" s="1"/>
  <c r="E78" i="3"/>
  <c r="G78" i="3" s="1"/>
  <c r="K78" i="3" s="1"/>
  <c r="E77" i="3"/>
  <c r="G77" i="3" s="1"/>
  <c r="K77" i="3" s="1"/>
  <c r="E76" i="3"/>
  <c r="G76" i="3" s="1"/>
  <c r="K76" i="3" s="1"/>
  <c r="E75" i="3"/>
  <c r="G75" i="3" s="1"/>
  <c r="K75" i="3" s="1"/>
  <c r="E74" i="3"/>
  <c r="G74" i="3" s="1"/>
  <c r="K74" i="3" s="1"/>
  <c r="E73" i="3"/>
  <c r="G73" i="3" s="1"/>
  <c r="E72" i="3"/>
  <c r="G72" i="3" s="1"/>
  <c r="K72" i="3" s="1"/>
  <c r="E71" i="3"/>
  <c r="G71" i="3" s="1"/>
  <c r="K71" i="3" s="1"/>
  <c r="E70" i="3"/>
  <c r="G70" i="3" s="1"/>
  <c r="K70" i="3" s="1"/>
  <c r="E69" i="3"/>
  <c r="G69" i="3" s="1"/>
  <c r="K69" i="3" s="1"/>
  <c r="E68" i="3"/>
  <c r="G68" i="3" s="1"/>
  <c r="K68" i="3" s="1"/>
  <c r="E67" i="3"/>
  <c r="G67" i="3" s="1"/>
  <c r="K67" i="3" s="1"/>
  <c r="E66" i="3"/>
  <c r="G66" i="3" s="1"/>
  <c r="K66" i="3" s="1"/>
  <c r="E65" i="3"/>
  <c r="G65" i="3" s="1"/>
  <c r="K65" i="3" s="1"/>
  <c r="E64" i="3"/>
  <c r="G64" i="3" s="1"/>
  <c r="K64" i="3" s="1"/>
  <c r="E63" i="3"/>
  <c r="G63" i="3" s="1"/>
  <c r="K63" i="3" s="1"/>
  <c r="E62" i="3"/>
  <c r="G62" i="3" s="1"/>
  <c r="E61" i="3"/>
  <c r="G61" i="3" s="1"/>
  <c r="K61" i="3" s="1"/>
  <c r="E60" i="3"/>
  <c r="G60" i="3" s="1"/>
  <c r="K60" i="3" s="1"/>
  <c r="E59" i="3"/>
  <c r="G59" i="3" s="1"/>
  <c r="K59" i="3" s="1"/>
  <c r="E56" i="3"/>
  <c r="G56" i="3" s="1"/>
  <c r="K56" i="3" s="1"/>
  <c r="E55" i="3"/>
  <c r="G55" i="3" s="1"/>
  <c r="K55" i="3" s="1"/>
  <c r="E54" i="3"/>
  <c r="G54" i="3" s="1"/>
  <c r="K54" i="3" s="1"/>
  <c r="E53" i="3"/>
  <c r="G53" i="3" s="1"/>
  <c r="K53" i="3" s="1"/>
  <c r="E52" i="3"/>
  <c r="G52" i="3" s="1"/>
  <c r="K52" i="3" s="1"/>
  <c r="E51" i="3"/>
  <c r="G51" i="3" s="1"/>
  <c r="K51" i="3" s="1"/>
  <c r="E50" i="3"/>
  <c r="G50" i="3" s="1"/>
  <c r="K50" i="3" s="1"/>
  <c r="E49" i="3"/>
  <c r="G49" i="3" s="1"/>
  <c r="E48" i="3"/>
  <c r="G48" i="3" s="1"/>
  <c r="E47" i="3"/>
  <c r="G47" i="3" s="1"/>
  <c r="K47" i="3" s="1"/>
  <c r="E46" i="3"/>
  <c r="G46" i="3" s="1"/>
  <c r="K46" i="3" s="1"/>
  <c r="E45" i="3"/>
  <c r="G45" i="3" s="1"/>
  <c r="E44" i="3"/>
  <c r="G44" i="3" s="1"/>
  <c r="E43" i="3"/>
  <c r="G43" i="3" s="1"/>
  <c r="K43" i="3" s="1"/>
  <c r="E42" i="3"/>
  <c r="G42" i="3" s="1"/>
  <c r="K42" i="3" s="1"/>
  <c r="E41" i="3"/>
  <c r="G41" i="3" s="1"/>
  <c r="K41" i="3" s="1"/>
  <c r="E40" i="3"/>
  <c r="G40" i="3" s="1"/>
  <c r="E39" i="3"/>
  <c r="G39" i="3" s="1"/>
  <c r="K39" i="3" s="1"/>
  <c r="E38" i="3"/>
  <c r="G38" i="3" s="1"/>
  <c r="K38" i="3" s="1"/>
  <c r="E37" i="3"/>
  <c r="G37" i="3" s="1"/>
  <c r="E36" i="3"/>
  <c r="G36" i="3" s="1"/>
  <c r="E34" i="3"/>
  <c r="G34" i="3" s="1"/>
  <c r="K34" i="3" s="1"/>
  <c r="E33" i="3"/>
  <c r="G33" i="3" s="1"/>
  <c r="K33" i="3" s="1"/>
  <c r="E32" i="3"/>
  <c r="G32" i="3" s="1"/>
  <c r="E31" i="3"/>
  <c r="G31" i="3" s="1"/>
  <c r="K31" i="3" s="1"/>
  <c r="E30" i="3"/>
  <c r="G30" i="3" s="1"/>
  <c r="K30" i="3" s="1"/>
  <c r="E29" i="3"/>
  <c r="G29" i="3" s="1"/>
  <c r="K29" i="3" s="1"/>
  <c r="E28" i="3"/>
  <c r="G28" i="3" s="1"/>
  <c r="K28" i="3" s="1"/>
  <c r="E27" i="3"/>
  <c r="G27" i="3" s="1"/>
  <c r="K27" i="3" s="1"/>
  <c r="E26" i="3"/>
  <c r="G26" i="3" s="1"/>
  <c r="K26" i="3" s="1"/>
  <c r="E25" i="3"/>
  <c r="G25" i="3" s="1"/>
  <c r="E24" i="3"/>
  <c r="G24" i="3" s="1"/>
  <c r="E23" i="3"/>
  <c r="G23" i="3" s="1"/>
  <c r="E22" i="3"/>
  <c r="G22" i="3" s="1"/>
  <c r="E21" i="3"/>
  <c r="G21" i="3" s="1"/>
  <c r="E20" i="3"/>
  <c r="G20" i="3" s="1"/>
  <c r="E19" i="3"/>
  <c r="G19" i="3" s="1"/>
  <c r="E18" i="3"/>
  <c r="G18" i="3" s="1"/>
  <c r="E17" i="3"/>
  <c r="G17" i="3" s="1"/>
  <c r="E16" i="3"/>
  <c r="G16" i="3" s="1"/>
  <c r="E15" i="3"/>
  <c r="G15" i="3" s="1"/>
  <c r="F4" i="3"/>
  <c r="E4" i="3"/>
  <c r="E14" i="3"/>
  <c r="G14" i="3" s="1"/>
  <c r="E13" i="3"/>
  <c r="G13" i="3" s="1"/>
  <c r="G12" i="3"/>
  <c r="G8" i="4" l="1"/>
  <c r="D103" i="3"/>
  <c r="J97" i="3"/>
  <c r="J89" i="3"/>
  <c r="J81" i="3"/>
  <c r="J73" i="3"/>
  <c r="K73" i="3" s="1"/>
  <c r="J65" i="3"/>
  <c r="J47" i="3"/>
  <c r="J96" i="3"/>
  <c r="J88" i="3"/>
  <c r="J80" i="3"/>
  <c r="J72" i="3"/>
  <c r="J64" i="3"/>
  <c r="J54" i="3"/>
  <c r="J46" i="3"/>
  <c r="J38" i="3"/>
  <c r="J29" i="3"/>
  <c r="J53" i="3"/>
  <c r="J37" i="3"/>
  <c r="J28" i="3"/>
  <c r="J67" i="3"/>
  <c r="J41" i="3"/>
  <c r="J66" i="3"/>
  <c r="J56" i="3"/>
  <c r="J30" i="3"/>
  <c r="J95" i="3"/>
  <c r="J87" i="3"/>
  <c r="J79" i="3"/>
  <c r="J71" i="3"/>
  <c r="J63" i="3"/>
  <c r="J45" i="3"/>
  <c r="J91" i="3"/>
  <c r="J49" i="3"/>
  <c r="K49" i="3" s="1"/>
  <c r="J90" i="3"/>
  <c r="J31" i="3"/>
  <c r="J94" i="3"/>
  <c r="J86" i="3"/>
  <c r="J78" i="3"/>
  <c r="J70" i="3"/>
  <c r="J62" i="3"/>
  <c r="K62" i="3" s="1"/>
  <c r="J52" i="3"/>
  <c r="J44" i="3"/>
  <c r="K44" i="3" s="1"/>
  <c r="J36" i="3"/>
  <c r="J27" i="3"/>
  <c r="J75" i="3"/>
  <c r="J32" i="3"/>
  <c r="K32" i="3" s="1"/>
  <c r="J82" i="3"/>
  <c r="J40" i="3"/>
  <c r="J39" i="3"/>
  <c r="J93" i="3"/>
  <c r="K93" i="3" s="1"/>
  <c r="J85" i="3"/>
  <c r="J77" i="3"/>
  <c r="J69" i="3"/>
  <c r="J61" i="3"/>
  <c r="J51" i="3"/>
  <c r="J43" i="3"/>
  <c r="J34" i="3"/>
  <c r="J26" i="3"/>
  <c r="J84" i="3"/>
  <c r="J76" i="3"/>
  <c r="J68" i="3"/>
  <c r="J60" i="3"/>
  <c r="J50" i="3"/>
  <c r="J42" i="3"/>
  <c r="J33" i="3"/>
  <c r="J83" i="3"/>
  <c r="J59" i="3"/>
  <c r="J74" i="3"/>
  <c r="J48" i="3"/>
  <c r="K48" i="3" s="1"/>
  <c r="J92" i="3"/>
  <c r="J55" i="3"/>
  <c r="J21" i="3"/>
  <c r="K21" i="3" s="1"/>
  <c r="J13" i="3"/>
  <c r="J12" i="3"/>
  <c r="K12" i="3" s="1"/>
  <c r="J17" i="3"/>
  <c r="J16" i="3"/>
  <c r="K16" i="3" s="1"/>
  <c r="J23" i="3"/>
  <c r="K23" i="3" s="1"/>
  <c r="J20" i="3"/>
  <c r="K20" i="3" s="1"/>
  <c r="J22" i="3"/>
  <c r="K22" i="3" s="1"/>
  <c r="J19" i="3"/>
  <c r="K19" i="3" s="1"/>
  <c r="J18" i="3"/>
  <c r="K18" i="3" s="1"/>
  <c r="J25" i="3"/>
  <c r="K25" i="3" s="1"/>
  <c r="J24" i="3"/>
  <c r="K24" i="3" s="1"/>
  <c r="J15" i="3"/>
  <c r="K15" i="3" s="1"/>
  <c r="J14" i="3"/>
  <c r="K14" i="3" s="1"/>
  <c r="S11" i="3"/>
  <c r="K17" i="3"/>
  <c r="K36" i="3"/>
  <c r="K13" i="3"/>
  <c r="G4" i="3"/>
  <c r="K45" i="3"/>
  <c r="K37" i="3"/>
  <c r="K40" i="3"/>
  <c r="K82" i="3"/>
  <c r="L62" i="3" l="1"/>
  <c r="L45" i="3"/>
  <c r="L44" i="3"/>
  <c r="L37" i="3"/>
  <c r="E7" i="3"/>
  <c r="L32" i="3"/>
  <c r="L48" i="3"/>
  <c r="L36" i="3"/>
  <c r="L38" i="3"/>
  <c r="L22" i="3"/>
  <c r="L34" i="3"/>
  <c r="L28" i="3"/>
  <c r="L21" i="3"/>
  <c r="L86" i="3"/>
  <c r="L96" i="3"/>
  <c r="L61" i="3"/>
  <c r="L77" i="3"/>
  <c r="L93" i="3"/>
  <c r="L67" i="3"/>
  <c r="L95" i="3"/>
  <c r="L43" i="3"/>
  <c r="L71" i="3"/>
  <c r="L60" i="3"/>
  <c r="L76" i="3"/>
  <c r="L92" i="3"/>
  <c r="L79" i="3"/>
  <c r="L68" i="3"/>
  <c r="L17" i="3"/>
  <c r="L27" i="3"/>
  <c r="L16" i="3"/>
  <c r="L14" i="3"/>
  <c r="L24" i="3"/>
  <c r="L42" i="3"/>
  <c r="L70" i="3"/>
  <c r="L90" i="3"/>
  <c r="L39" i="3"/>
  <c r="L66" i="3"/>
  <c r="L47" i="3"/>
  <c r="L65" i="3"/>
  <c r="L81" i="3"/>
  <c r="L41" i="3"/>
  <c r="L75" i="3"/>
  <c r="L50" i="3"/>
  <c r="L83" i="3"/>
  <c r="L46" i="3"/>
  <c r="L64" i="3"/>
  <c r="L80" i="3"/>
  <c r="L59" i="3"/>
  <c r="L53" i="3"/>
  <c r="L20" i="3"/>
  <c r="L26" i="3"/>
  <c r="L13" i="3"/>
  <c r="L29" i="3"/>
  <c r="L23" i="3"/>
  <c r="L18" i="3"/>
  <c r="L30" i="3"/>
  <c r="L51" i="3"/>
  <c r="L78" i="3"/>
  <c r="L94" i="3"/>
  <c r="L74" i="3"/>
  <c r="L52" i="3"/>
  <c r="L69" i="3"/>
  <c r="L85" i="3"/>
  <c r="L91" i="3"/>
  <c r="L31" i="3"/>
  <c r="L15" i="3"/>
  <c r="L25" i="3"/>
  <c r="L19" i="3"/>
  <c r="L33" i="3"/>
  <c r="L56" i="3"/>
  <c r="L97" i="3"/>
  <c r="L12" i="3"/>
  <c r="L54" i="3"/>
  <c r="L73" i="3"/>
  <c r="L89" i="3"/>
  <c r="L87" i="3"/>
  <c r="L63" i="3"/>
  <c r="F7" i="3"/>
  <c r="L55" i="3"/>
  <c r="L72" i="3"/>
  <c r="L88" i="3"/>
  <c r="L84" i="3"/>
  <c r="L82" i="3"/>
  <c r="L40" i="3"/>
  <c r="L49" i="3"/>
  <c r="R6" i="3"/>
  <c r="S6" i="3"/>
  <c r="F8" i="3" l="1"/>
  <c r="E8" i="3"/>
  <c r="L101" i="3"/>
  <c r="L100" i="3"/>
  <c r="G7" i="3"/>
  <c r="L103" i="3" l="1"/>
  <c r="G8" i="3"/>
</calcChain>
</file>

<file path=xl/sharedStrings.xml><?xml version="1.0" encoding="utf-8"?>
<sst xmlns="http://schemas.openxmlformats.org/spreadsheetml/2006/main" count="210" uniqueCount="32">
  <si>
    <t>Urban Volume</t>
  </si>
  <si>
    <t>Letters Result</t>
  </si>
  <si>
    <t>Adjustment items</t>
  </si>
  <si>
    <t>Volume profile</t>
  </si>
  <si>
    <t>Difference from baseline</t>
  </si>
  <si>
    <t>No. of items to</t>
  </si>
  <si>
    <t>adjustment/ surplus</t>
  </si>
  <si>
    <t>Volume</t>
  </si>
  <si>
    <t>Threshold</t>
  </si>
  <si>
    <t>TOTAL</t>
  </si>
  <si>
    <t>SSC Code</t>
  </si>
  <si>
    <t>Customer profile</t>
  </si>
  <si>
    <t>RM profile</t>
  </si>
  <si>
    <t>Ratio</t>
  </si>
  <si>
    <t>Threshold volume</t>
  </si>
  <si>
    <t>England &amp; Wales</t>
  </si>
  <si>
    <t>Scotland &amp; NI</t>
  </si>
  <si>
    <t>3 Islands</t>
  </si>
  <si>
    <t>Region</t>
  </si>
  <si>
    <t>Total Volume</t>
  </si>
  <si>
    <t>NSB Summary</t>
  </si>
  <si>
    <t>UDB Summary</t>
  </si>
  <si>
    <t>SUMMARY</t>
  </si>
  <si>
    <t>Tolerance</t>
  </si>
  <si>
    <t>Profile max</t>
  </si>
  <si>
    <t>Profile min</t>
  </si>
  <si>
    <t>UD Profile</t>
  </si>
  <si>
    <t>Adjustment Items</t>
  </si>
  <si>
    <t>Max Allowed Failures</t>
  </si>
  <si>
    <t>Total SSC Failures</t>
  </si>
  <si>
    <t>Adjustment items before allowed failures</t>
  </si>
  <si>
    <t>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</si>
</sst>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5" xfId="3" applyNumberFormat="1" applyFont="1" applyBorder="1" applyAlignment="1">
      <alignment horizontal="center"/>
    </xf>
    <xf numFmtId="0" fontId="1" fillId="0" borderId="0" xfId="0" applyFont="1"/>
    <xf numFmtId="164" fontId="1" fillId="0" borderId="10" xfId="6" applyNumberFormat="1" applyFont="1" applyFill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4" fontId="1" fillId="0" borderId="10" xfId="3" applyNumberFormat="1" applyFont="1" applyFill="1" applyBorder="1" applyAlignment="1">
      <alignment horizontal="center"/>
    </xf>
    <xf numFmtId="165" fontId="1" fillId="0" borderId="11" xfId="2" applyNumberFormat="1" applyFont="1" applyBorder="1" applyAlignment="1">
      <alignment horizontal="center"/>
    </xf>
    <xf numFmtId="164" fontId="1" fillId="0" borderId="4" xfId="3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/>
    <xf numFmtId="3" fontId="6" fillId="0" borderId="10" xfId="0" applyNumberFormat="1" applyFont="1" applyBorder="1"/>
    <xf numFmtId="3" fontId="6" fillId="0" borderId="0" xfId="0" applyNumberFormat="1" applyFont="1" applyBorder="1"/>
    <xf numFmtId="4" fontId="6" fillId="0" borderId="13" xfId="0" applyNumberFormat="1" applyFont="1" applyBorder="1"/>
    <xf numFmtId="3" fontId="6" fillId="0" borderId="11" xfId="0" applyNumberFormat="1" applyFont="1" applyBorder="1" applyAlignment="1">
      <alignment horizontal="center"/>
    </xf>
    <xf numFmtId="165" fontId="1" fillId="0" borderId="6" xfId="2" applyNumberFormat="1" applyFont="1" applyFill="1" applyBorder="1" applyAlignment="1">
      <alignment horizontal="center"/>
    </xf>
    <xf numFmtId="165" fontId="1" fillId="0" borderId="8" xfId="2" applyNumberFormat="1" applyFont="1" applyFill="1" applyBorder="1" applyAlignment="1">
      <alignment horizontal="center"/>
    </xf>
    <xf numFmtId="0" fontId="10" fillId="0" borderId="0" xfId="0" applyFont="1" applyFill="1" applyBorder="1"/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/>
    <xf numFmtId="0" fontId="0" fillId="0" borderId="0" xfId="0" applyBorder="1"/>
    <xf numFmtId="4" fontId="6" fillId="0" borderId="0" xfId="0" applyNumberFormat="1" applyFont="1" applyBorder="1"/>
    <xf numFmtId="0" fontId="11" fillId="0" borderId="0" xfId="0" applyFont="1" applyFill="1" applyBorder="1"/>
    <xf numFmtId="3" fontId="6" fillId="0" borderId="0" xfId="0" applyNumberFormat="1" applyFont="1" applyBorder="1" applyAlignment="1">
      <alignment horizontal="left" vertical="center"/>
    </xf>
    <xf numFmtId="3" fontId="2" fillId="2" borderId="0" xfId="0" applyNumberFormat="1" applyFont="1" applyFill="1" applyBorder="1"/>
    <xf numFmtId="3" fontId="6" fillId="0" borderId="0" xfId="0" applyNumberFormat="1" applyFont="1" applyBorder="1" applyAlignment="1">
      <alignment horizontal="center"/>
    </xf>
    <xf numFmtId="165" fontId="6" fillId="0" borderId="0" xfId="4" applyNumberFormat="1" applyFont="1" applyBorder="1" applyProtection="1"/>
    <xf numFmtId="0" fontId="0" fillId="0" borderId="0" xfId="0" applyFill="1" applyBorder="1"/>
    <xf numFmtId="0" fontId="0" fillId="0" borderId="0" xfId="0" applyFont="1" applyBorder="1"/>
    <xf numFmtId="3" fontId="0" fillId="0" borderId="0" xfId="0" applyNumberFormat="1" applyFont="1" applyBorder="1"/>
    <xf numFmtId="4" fontId="1" fillId="0" borderId="0" xfId="4" applyNumberFormat="1" applyFont="1" applyBorder="1" applyProtection="1"/>
    <xf numFmtId="4" fontId="0" fillId="0" borderId="0" xfId="0" applyNumberFormat="1" applyFont="1" applyBorder="1"/>
    <xf numFmtId="0" fontId="10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3" fontId="2" fillId="0" borderId="10" xfId="0" applyNumberFormat="1" applyFont="1" applyBorder="1"/>
    <xf numFmtId="3" fontId="6" fillId="0" borderId="13" xfId="0" applyNumberFormat="1" applyFont="1" applyBorder="1" applyAlignment="1">
      <alignment horizontal="right" vertical="center" wrapText="1"/>
    </xf>
    <xf numFmtId="3" fontId="8" fillId="0" borderId="10" xfId="0" applyNumberFormat="1" applyFont="1" applyBorder="1"/>
    <xf numFmtId="3" fontId="6" fillId="0" borderId="9" xfId="0" applyNumberFormat="1" applyFont="1" applyBorder="1" applyAlignment="1">
      <alignment horizontal="right" vertical="center" wrapText="1"/>
    </xf>
    <xf numFmtId="3" fontId="6" fillId="0" borderId="11" xfId="0" applyNumberFormat="1" applyFont="1" applyBorder="1"/>
    <xf numFmtId="3" fontId="2" fillId="0" borderId="4" xfId="0" applyNumberFormat="1" applyFont="1" applyBorder="1"/>
    <xf numFmtId="4" fontId="6" fillId="0" borderId="10" xfId="0" applyNumberFormat="1" applyFont="1" applyBorder="1"/>
    <xf numFmtId="1" fontId="6" fillId="0" borderId="13" xfId="4" applyNumberFormat="1" applyFont="1" applyBorder="1"/>
    <xf numFmtId="1" fontId="6" fillId="0" borderId="10" xfId="4" applyNumberFormat="1" applyFont="1" applyBorder="1"/>
    <xf numFmtId="3" fontId="6" fillId="0" borderId="9" xfId="0" applyNumberFormat="1" applyFont="1" applyBorder="1"/>
    <xf numFmtId="3" fontId="6" fillId="0" borderId="4" xfId="0" applyNumberFormat="1" applyFont="1" applyBorder="1"/>
    <xf numFmtId="3" fontId="6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165" fontId="6" fillId="0" borderId="11" xfId="4" applyNumberFormat="1" applyFont="1" applyBorder="1" applyProtection="1"/>
    <xf numFmtId="4" fontId="1" fillId="0" borderId="11" xfId="4" applyNumberFormat="1" applyFont="1" applyBorder="1" applyProtection="1"/>
    <xf numFmtId="4" fontId="6" fillId="0" borderId="11" xfId="0" applyNumberFormat="1" applyFont="1" applyBorder="1"/>
    <xf numFmtId="4" fontId="1" fillId="3" borderId="0" xfId="4" applyNumberFormat="1" applyFont="1" applyFill="1" applyBorder="1" applyProtection="1"/>
    <xf numFmtId="4" fontId="6" fillId="3" borderId="0" xfId="0" applyNumberFormat="1" applyFont="1" applyFill="1" applyBorder="1"/>
    <xf numFmtId="3" fontId="6" fillId="3" borderId="0" xfId="0" applyNumberFormat="1" applyFont="1" applyFill="1" applyBorder="1"/>
    <xf numFmtId="9" fontId="6" fillId="0" borderId="13" xfId="2" applyFont="1" applyBorder="1" applyAlignment="1">
      <alignment horizontal="center"/>
    </xf>
    <xf numFmtId="9" fontId="6" fillId="0" borderId="10" xfId="2" applyFont="1" applyFill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0" fillId="0" borderId="11" xfId="0" applyBorder="1"/>
    <xf numFmtId="9" fontId="0" fillId="0" borderId="1" xfId="2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165" fontId="6" fillId="3" borderId="0" xfId="4" applyNumberFormat="1" applyFont="1" applyFill="1" applyBorder="1" applyProtection="1"/>
    <xf numFmtId="9" fontId="0" fillId="0" borderId="0" xfId="2" applyNumberFormat="1" applyFont="1" applyAlignment="1">
      <alignment horizontal="center"/>
    </xf>
    <xf numFmtId="9" fontId="1" fillId="0" borderId="0" xfId="2" applyNumberFormat="1" applyFont="1" applyBorder="1" applyAlignment="1">
      <alignment horizontal="center"/>
    </xf>
    <xf numFmtId="3" fontId="8" fillId="4" borderId="0" xfId="0" applyNumberFormat="1" applyFont="1" applyFill="1" applyBorder="1"/>
    <xf numFmtId="3" fontId="6" fillId="4" borderId="0" xfId="0" applyNumberFormat="1" applyFont="1" applyFill="1" applyBorder="1"/>
    <xf numFmtId="3" fontId="6" fillId="4" borderId="0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/>
    <xf numFmtId="3" fontId="8" fillId="5" borderId="0" xfId="0" applyNumberFormat="1" applyFont="1" applyFill="1" applyBorder="1"/>
    <xf numFmtId="0" fontId="4" fillId="5" borderId="0" xfId="0" applyFont="1" applyFill="1" applyAlignment="1"/>
    <xf numFmtId="0" fontId="0" fillId="5" borderId="0" xfId="0" applyFont="1" applyFill="1"/>
    <xf numFmtId="3" fontId="6" fillId="4" borderId="14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0" fillId="4" borderId="14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1" fillId="0" borderId="3" xfId="3" applyNumberFormat="1" applyFont="1" applyFill="1" applyBorder="1" applyAlignment="1">
      <alignment horizontal="center" vertical="center"/>
    </xf>
    <xf numFmtId="3" fontId="6" fillId="7" borderId="0" xfId="4" applyNumberFormat="1" applyFont="1" applyFill="1" applyBorder="1" applyProtection="1"/>
    <xf numFmtId="3" fontId="6" fillId="7" borderId="11" xfId="4" applyNumberFormat="1" applyFont="1" applyFill="1" applyBorder="1" applyProtection="1"/>
    <xf numFmtId="164" fontId="1" fillId="6" borderId="6" xfId="1" applyNumberFormat="1" applyFont="1" applyFill="1" applyBorder="1" applyAlignment="1">
      <alignment horizontal="center"/>
    </xf>
    <xf numFmtId="164" fontId="1" fillId="6" borderId="8" xfId="1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/>
    <xf numFmtId="3" fontId="2" fillId="0" borderId="4" xfId="0" applyNumberFormat="1" applyFont="1" applyFill="1" applyBorder="1"/>
    <xf numFmtId="3" fontId="2" fillId="0" borderId="0" xfId="0" applyNumberFormat="1" applyFont="1" applyFill="1" applyBorder="1"/>
    <xf numFmtId="4" fontId="1" fillId="3" borderId="6" xfId="4" applyNumberFormat="1" applyFont="1" applyFill="1" applyBorder="1" applyProtection="1"/>
    <xf numFmtId="4" fontId="1" fillId="3" borderId="10" xfId="4" applyNumberFormat="1" applyFont="1" applyFill="1" applyBorder="1" applyProtection="1"/>
    <xf numFmtId="9" fontId="6" fillId="0" borderId="9" xfId="2" applyFont="1" applyBorder="1" applyAlignment="1">
      <alignment horizontal="center"/>
    </xf>
    <xf numFmtId="9" fontId="6" fillId="0" borderId="4" xfId="2" applyFont="1" applyFill="1" applyBorder="1" applyAlignment="1">
      <alignment horizontal="center"/>
    </xf>
    <xf numFmtId="9" fontId="1" fillId="0" borderId="6" xfId="4" applyNumberFormat="1" applyFont="1" applyBorder="1" applyAlignment="1">
      <alignment horizontal="center"/>
    </xf>
    <xf numFmtId="9" fontId="6" fillId="0" borderId="6" xfId="4" applyNumberFormat="1" applyFont="1" applyBorder="1" applyAlignment="1">
      <alignment horizontal="center"/>
    </xf>
    <xf numFmtId="9" fontId="6" fillId="0" borderId="6" xfId="3" applyNumberFormat="1" applyFont="1" applyBorder="1" applyAlignment="1">
      <alignment horizontal="center"/>
    </xf>
    <xf numFmtId="9" fontId="6" fillId="0" borderId="6" xfId="4" applyNumberFormat="1" applyFont="1" applyFill="1" applyBorder="1" applyAlignment="1">
      <alignment horizontal="center"/>
    </xf>
    <xf numFmtId="9" fontId="6" fillId="0" borderId="8" xfId="4" applyNumberFormat="1" applyFont="1" applyBorder="1" applyAlignment="1">
      <alignment horizontal="center"/>
    </xf>
    <xf numFmtId="9" fontId="6" fillId="0" borderId="13" xfId="4" applyNumberFormat="1" applyFont="1" applyBorder="1" applyProtection="1"/>
    <xf numFmtId="9" fontId="6" fillId="3" borderId="13" xfId="4" applyNumberFormat="1" applyFont="1" applyFill="1" applyBorder="1" applyProtection="1"/>
    <xf numFmtId="9" fontId="6" fillId="0" borderId="9" xfId="4" applyNumberFormat="1" applyFont="1" applyBorder="1" applyProtection="1"/>
    <xf numFmtId="9" fontId="1" fillId="0" borderId="0" xfId="2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165" fontId="1" fillId="0" borderId="0" xfId="2" applyNumberFormat="1" applyFont="1" applyFill="1" applyBorder="1" applyAlignment="1">
      <alignment horizontal="center"/>
    </xf>
    <xf numFmtId="165" fontId="1" fillId="0" borderId="11" xfId="2" applyNumberFormat="1" applyFont="1" applyFill="1" applyBorder="1" applyAlignment="1">
      <alignment horizontal="center"/>
    </xf>
  </cellXfs>
  <cellStyles count="7">
    <cellStyle name="Comma" xfId="1" builtinId="3"/>
    <cellStyle name="Comma 2" xfId="3"/>
    <cellStyle name="Comma 2 2" xfId="6"/>
    <cellStyle name="Normal" xfId="0" builtinId="0"/>
    <cellStyle name="Percent" xfId="2" builtinId="5"/>
    <cellStyle name="Percent 2" xfId="4"/>
    <cellStyle name="Percent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herine.sealey\My%20Documents\C&amp;NA\Price%20Plans\PP1\national%20contracts%20model_v3.2_upd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0 Menu"/>
      <sheetName val="0.1 Information"/>
      <sheetName val="0.2 Version Control"/>
      <sheetName val="0.3 Notes and Guidance"/>
      <sheetName val="1.1 Static Dictionary"/>
      <sheetName val="1.2 Customers"/>
      <sheetName val="1.3 All Customers"/>
      <sheetName val="1.4 SSCs"/>
      <sheetName val="2.1 Posters"/>
      <sheetName val="2.2 SSCs Mapping"/>
      <sheetName val="3.1 Access Volumes"/>
      <sheetName val="3.2 Retail Volumes"/>
      <sheetName val="4.1 Customer Summary"/>
      <sheetName val="4.2 Surcharge Summar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2011/12</v>
          </cell>
          <cell r="D5" t="str">
            <v>Q1</v>
          </cell>
          <cell r="H5" t="str">
            <v>England &amp; Wales</v>
          </cell>
          <cell r="J5" t="str">
            <v>Letters</v>
          </cell>
          <cell r="L5" t="str">
            <v>National</v>
          </cell>
        </row>
        <row r="6">
          <cell r="B6" t="str">
            <v>2012/13</v>
          </cell>
          <cell r="D6" t="str">
            <v>Q2</v>
          </cell>
          <cell r="H6" t="str">
            <v>Scotland &amp; NI</v>
          </cell>
          <cell r="J6" t="str">
            <v>Parcels</v>
          </cell>
          <cell r="L6" t="str">
            <v>Zonal</v>
          </cell>
          <cell r="O6">
            <v>1</v>
          </cell>
        </row>
        <row r="7">
          <cell r="B7" t="str">
            <v>2013/14</v>
          </cell>
          <cell r="D7" t="str">
            <v>Q3</v>
          </cell>
          <cell r="H7" t="str">
            <v>3 Islands</v>
          </cell>
          <cell r="L7" t="str">
            <v>All</v>
          </cell>
          <cell r="O7">
            <v>5</v>
          </cell>
        </row>
        <row r="8">
          <cell r="B8" t="str">
            <v>2014/15</v>
          </cell>
          <cell r="D8" t="str">
            <v>Q4</v>
          </cell>
          <cell r="H8" t="str">
            <v>Scotland</v>
          </cell>
          <cell r="O8">
            <v>1</v>
          </cell>
        </row>
        <row r="9">
          <cell r="B9" t="str">
            <v>2015/16</v>
          </cell>
          <cell r="H9" t="str">
            <v>Northern Ireland</v>
          </cell>
          <cell r="O9">
            <v>5</v>
          </cell>
        </row>
        <row r="10">
          <cell r="B10" t="str">
            <v>2016/17</v>
          </cell>
          <cell r="O10">
            <v>4</v>
          </cell>
        </row>
        <row r="11">
          <cell r="B11" t="str">
            <v>2017/18</v>
          </cell>
        </row>
        <row r="12">
          <cell r="B12" t="str">
            <v>2018/19</v>
          </cell>
        </row>
        <row r="13">
          <cell r="B13" t="str">
            <v>2019/20</v>
          </cell>
          <cell r="P13">
            <v>4</v>
          </cell>
        </row>
        <row r="14">
          <cell r="B14" t="str">
            <v>2020/21</v>
          </cell>
          <cell r="O14">
            <v>1</v>
          </cell>
        </row>
        <row r="16">
          <cell r="O16">
            <v>3</v>
          </cell>
        </row>
      </sheetData>
      <sheetData sheetId="5">
        <row r="4">
          <cell r="B4" t="str">
            <v>Customers</v>
          </cell>
        </row>
        <row r="5">
          <cell r="B5" t="str">
            <v>A MCLAY</v>
          </cell>
        </row>
        <row r="6">
          <cell r="B6" t="str">
            <v>ADARE</v>
          </cell>
        </row>
        <row r="7">
          <cell r="B7" t="str">
            <v>AXA</v>
          </cell>
        </row>
        <row r="8">
          <cell r="B8" t="str">
            <v>BARCLAYS</v>
          </cell>
        </row>
        <row r="9">
          <cell r="B9" t="str">
            <v>BIRMINGHAM CITY COUNCIL</v>
          </cell>
        </row>
        <row r="10">
          <cell r="B10" t="str">
            <v>BRIGHTSOURCE</v>
          </cell>
        </row>
        <row r="11">
          <cell r="B11" t="str">
            <v>CANCER RESEARCH</v>
          </cell>
        </row>
        <row r="12">
          <cell r="B12" t="str">
            <v>CAPITAL ONE</v>
          </cell>
        </row>
        <row r="13">
          <cell r="B13" t="str">
            <v>CFH TOTAL DOCUMENT MANAGEMENT</v>
          </cell>
        </row>
        <row r="14">
          <cell r="B14" t="str">
            <v>CITIPOST (C9 10020)</v>
          </cell>
        </row>
        <row r="15">
          <cell r="B15" t="str">
            <v>CITIPOST (C9 10058)</v>
          </cell>
        </row>
        <row r="16">
          <cell r="B16" t="str">
            <v>CITY LINK</v>
          </cell>
        </row>
        <row r="17">
          <cell r="B17" t="str">
            <v>DHL GLOBAL</v>
          </cell>
        </row>
        <row r="18">
          <cell r="B18" t="str">
            <v>DOCUMENT OUTSOURCING</v>
          </cell>
        </row>
        <row r="19">
          <cell r="B19" t="str">
            <v>DX GROUP</v>
          </cell>
        </row>
        <row r="20">
          <cell r="B20" t="str">
            <v>ELECTORAL REFORM SERVICES</v>
          </cell>
        </row>
        <row r="21">
          <cell r="B21" t="str">
            <v>E-PARCELS.COM</v>
          </cell>
        </row>
        <row r="22">
          <cell r="B22" t="str">
            <v>EXPRESS GIFTS</v>
          </cell>
        </row>
        <row r="23">
          <cell r="B23" t="str">
            <v>FINANCIAL DATA MANAGEMENT</v>
          </cell>
        </row>
        <row r="24">
          <cell r="B24" t="str">
            <v>FIRST SCOTTISH GROUP</v>
          </cell>
        </row>
        <row r="25">
          <cell r="B25" t="str">
            <v>FORTH COMMUNICATIONS</v>
          </cell>
        </row>
        <row r="26">
          <cell r="B26" t="str">
            <v>GI SOLUTIONS GROUP</v>
          </cell>
        </row>
        <row r="27">
          <cell r="B27" t="str">
            <v>GOLDFISH</v>
          </cell>
        </row>
        <row r="28">
          <cell r="B28" t="str">
            <v>GUERNSEY POST</v>
          </cell>
        </row>
        <row r="29">
          <cell r="B29" t="str">
            <v>HBOS</v>
          </cell>
        </row>
        <row r="30">
          <cell r="B30" t="str">
            <v>HMRC</v>
          </cell>
        </row>
        <row r="31">
          <cell r="B31" t="str">
            <v>HOWARD HUNT</v>
          </cell>
        </row>
        <row r="32">
          <cell r="B32" t="str">
            <v>HSBC</v>
          </cell>
        </row>
        <row r="33">
          <cell r="B33" t="str">
            <v>LIVERPOOL CITY COUNCIL</v>
          </cell>
        </row>
        <row r="34">
          <cell r="B34" t="str">
            <v>LLOYDS TSB/HBOS</v>
          </cell>
        </row>
        <row r="35">
          <cell r="B35" t="str">
            <v>MAILING HOUSE GROUP</v>
          </cell>
        </row>
        <row r="36">
          <cell r="B36" t="str">
            <v>MAILMAN</v>
          </cell>
        </row>
        <row r="37">
          <cell r="B37" t="str">
            <v>MAIL MASTER</v>
          </cell>
        </row>
        <row r="38">
          <cell r="B38" t="str">
            <v>MBA GROUP</v>
          </cell>
        </row>
        <row r="39">
          <cell r="B39" t="str">
            <v>MBNA</v>
          </cell>
        </row>
        <row r="40">
          <cell r="B40" t="str">
            <v>NAGE</v>
          </cell>
        </row>
        <row r="41">
          <cell r="B41" t="str">
            <v>ONEPOST/POSTAL CHOICES</v>
          </cell>
        </row>
        <row r="42">
          <cell r="B42" t="str">
            <v>PAPERBACK SHOP</v>
          </cell>
        </row>
        <row r="43">
          <cell r="B43" t="str">
            <v>POSTSTREAM</v>
          </cell>
        </row>
        <row r="44">
          <cell r="B44" t="str">
            <v>RBS</v>
          </cell>
        </row>
        <row r="45">
          <cell r="B45" t="str">
            <v>REGIONAL MAIL</v>
          </cell>
        </row>
        <row r="46">
          <cell r="B46" t="str">
            <v>RESPONSE DIRECT/UPS</v>
          </cell>
        </row>
        <row r="47">
          <cell r="B47" t="str">
            <v>SANTANDER</v>
          </cell>
        </row>
        <row r="48">
          <cell r="B48" t="str">
            <v>SECURED MAIL</v>
          </cell>
        </row>
        <row r="49">
          <cell r="B49" t="str">
            <v>STANDARD LIFE</v>
          </cell>
        </row>
        <row r="50">
          <cell r="B50" t="str">
            <v>THINK PUBLISHING</v>
          </cell>
        </row>
        <row r="51">
          <cell r="B51" t="str">
            <v>TNT (C9 10002)</v>
          </cell>
        </row>
        <row r="52">
          <cell r="B52" t="str">
            <v>TNT (C9 10063)</v>
          </cell>
        </row>
        <row r="53">
          <cell r="B53" t="str">
            <v>UK MAIL</v>
          </cell>
        </row>
        <row r="54">
          <cell r="B54" t="str">
            <v>VANQUIS</v>
          </cell>
        </row>
        <row r="55">
          <cell r="B55" t="str">
            <v>VIAPOST</v>
          </cell>
        </row>
        <row r="56">
          <cell r="B56" t="str">
            <v>VIRGIN MEDIA</v>
          </cell>
        </row>
        <row r="57">
          <cell r="B57" t="str">
            <v>XEROX</v>
          </cell>
        </row>
      </sheetData>
      <sheetData sheetId="6" refreshError="1"/>
      <sheetData sheetId="7">
        <row r="7">
          <cell r="B7" t="str">
            <v>SSC Code</v>
          </cell>
        </row>
        <row r="8">
          <cell r="B8">
            <v>303</v>
          </cell>
        </row>
        <row r="9">
          <cell r="B9">
            <v>304</v>
          </cell>
        </row>
        <row r="10">
          <cell r="B10">
            <v>305</v>
          </cell>
        </row>
        <row r="11">
          <cell r="B11">
            <v>306</v>
          </cell>
        </row>
        <row r="12">
          <cell r="B12">
            <v>307</v>
          </cell>
        </row>
        <row r="13">
          <cell r="B13">
            <v>308</v>
          </cell>
        </row>
        <row r="14">
          <cell r="B14">
            <v>309</v>
          </cell>
        </row>
        <row r="15">
          <cell r="B15">
            <v>310</v>
          </cell>
        </row>
        <row r="16">
          <cell r="B16">
            <v>312</v>
          </cell>
        </row>
        <row r="17">
          <cell r="B17">
            <v>313</v>
          </cell>
        </row>
        <row r="18">
          <cell r="B18">
            <v>314</v>
          </cell>
        </row>
        <row r="19">
          <cell r="B19">
            <v>315</v>
          </cell>
        </row>
        <row r="20">
          <cell r="B20">
            <v>316</v>
          </cell>
        </row>
        <row r="21">
          <cell r="B21">
            <v>317</v>
          </cell>
        </row>
        <row r="22">
          <cell r="B22">
            <v>318</v>
          </cell>
        </row>
        <row r="23">
          <cell r="B23">
            <v>319</v>
          </cell>
        </row>
        <row r="24">
          <cell r="B24">
            <v>320</v>
          </cell>
        </row>
        <row r="25">
          <cell r="B25">
            <v>322</v>
          </cell>
        </row>
        <row r="26">
          <cell r="B26">
            <v>323</v>
          </cell>
        </row>
        <row r="27">
          <cell r="B27">
            <v>324</v>
          </cell>
        </row>
        <row r="28">
          <cell r="B28">
            <v>325</v>
          </cell>
        </row>
        <row r="29">
          <cell r="B29">
            <v>326</v>
          </cell>
        </row>
        <row r="30">
          <cell r="B30">
            <v>327</v>
          </cell>
        </row>
        <row r="31">
          <cell r="B31">
            <v>328</v>
          </cell>
        </row>
        <row r="32">
          <cell r="B32">
            <v>329</v>
          </cell>
        </row>
        <row r="33">
          <cell r="B33">
            <v>330</v>
          </cell>
        </row>
        <row r="34">
          <cell r="B34">
            <v>332</v>
          </cell>
        </row>
        <row r="35">
          <cell r="B35">
            <v>333</v>
          </cell>
        </row>
        <row r="36">
          <cell r="B36">
            <v>334</v>
          </cell>
        </row>
        <row r="37">
          <cell r="B37">
            <v>335</v>
          </cell>
        </row>
        <row r="38">
          <cell r="B38">
            <v>336</v>
          </cell>
        </row>
        <row r="39">
          <cell r="B39">
            <v>337</v>
          </cell>
        </row>
        <row r="40">
          <cell r="B40">
            <v>338</v>
          </cell>
        </row>
        <row r="41">
          <cell r="B41">
            <v>339</v>
          </cell>
        </row>
        <row r="42">
          <cell r="B42">
            <v>340</v>
          </cell>
        </row>
        <row r="43">
          <cell r="B43">
            <v>342</v>
          </cell>
        </row>
        <row r="44">
          <cell r="B44">
            <v>343</v>
          </cell>
        </row>
        <row r="45">
          <cell r="B45">
            <v>344</v>
          </cell>
        </row>
        <row r="46">
          <cell r="B46">
            <v>345</v>
          </cell>
        </row>
        <row r="47">
          <cell r="B47">
            <v>346</v>
          </cell>
        </row>
        <row r="48">
          <cell r="B48">
            <v>347</v>
          </cell>
        </row>
        <row r="49">
          <cell r="B49">
            <v>348</v>
          </cell>
        </row>
        <row r="50">
          <cell r="B50">
            <v>349</v>
          </cell>
        </row>
        <row r="51">
          <cell r="B51">
            <v>350</v>
          </cell>
        </row>
        <row r="52">
          <cell r="B52">
            <v>352</v>
          </cell>
        </row>
        <row r="53">
          <cell r="B53">
            <v>353</v>
          </cell>
        </row>
        <row r="54">
          <cell r="B54">
            <v>354</v>
          </cell>
        </row>
        <row r="55">
          <cell r="B55">
            <v>355</v>
          </cell>
        </row>
        <row r="56">
          <cell r="B56">
            <v>356</v>
          </cell>
        </row>
        <row r="57">
          <cell r="B57">
            <v>357</v>
          </cell>
        </row>
        <row r="58">
          <cell r="B58">
            <v>358</v>
          </cell>
        </row>
        <row r="59">
          <cell r="B59">
            <v>359</v>
          </cell>
        </row>
        <row r="60">
          <cell r="B60">
            <v>360</v>
          </cell>
        </row>
        <row r="61">
          <cell r="B61">
            <v>362</v>
          </cell>
        </row>
        <row r="62">
          <cell r="B62">
            <v>363</v>
          </cell>
        </row>
        <row r="63">
          <cell r="B63">
            <v>364</v>
          </cell>
        </row>
        <row r="64">
          <cell r="B64">
            <v>365</v>
          </cell>
        </row>
        <row r="65">
          <cell r="B65">
            <v>366</v>
          </cell>
        </row>
        <row r="66">
          <cell r="B66">
            <v>367</v>
          </cell>
        </row>
        <row r="67">
          <cell r="B67">
            <v>368</v>
          </cell>
        </row>
        <row r="68">
          <cell r="B68">
            <v>369</v>
          </cell>
        </row>
        <row r="69">
          <cell r="B69">
            <v>370</v>
          </cell>
        </row>
        <row r="70">
          <cell r="B70">
            <v>374</v>
          </cell>
        </row>
        <row r="71">
          <cell r="B71">
            <v>375</v>
          </cell>
        </row>
        <row r="72">
          <cell r="B72">
            <v>376</v>
          </cell>
        </row>
        <row r="73">
          <cell r="B73">
            <v>377</v>
          </cell>
        </row>
        <row r="74">
          <cell r="B74">
            <v>378</v>
          </cell>
        </row>
        <row r="75">
          <cell r="B75">
            <v>379</v>
          </cell>
        </row>
        <row r="76">
          <cell r="B76">
            <v>380</v>
          </cell>
        </row>
        <row r="77">
          <cell r="B77">
            <v>384</v>
          </cell>
        </row>
        <row r="78">
          <cell r="B78">
            <v>385</v>
          </cell>
        </row>
        <row r="79">
          <cell r="B79">
            <v>386</v>
          </cell>
        </row>
        <row r="80">
          <cell r="B80">
            <v>387</v>
          </cell>
        </row>
        <row r="81">
          <cell r="B81">
            <v>388</v>
          </cell>
        </row>
        <row r="82">
          <cell r="B82">
            <v>389</v>
          </cell>
        </row>
        <row r="83">
          <cell r="B83">
            <v>390</v>
          </cell>
        </row>
        <row r="84">
          <cell r="B84">
            <v>393</v>
          </cell>
        </row>
        <row r="85">
          <cell r="B85">
            <v>394</v>
          </cell>
        </row>
        <row r="86">
          <cell r="B86">
            <v>395</v>
          </cell>
        </row>
        <row r="87">
          <cell r="B87">
            <v>396</v>
          </cell>
        </row>
        <row r="88">
          <cell r="B88">
            <v>397</v>
          </cell>
        </row>
        <row r="89">
          <cell r="B89">
            <v>398</v>
          </cell>
        </row>
        <row r="90">
          <cell r="B90">
            <v>399</v>
          </cell>
        </row>
        <row r="91">
          <cell r="B91">
            <v>402</v>
          </cell>
        </row>
        <row r="92">
          <cell r="B92">
            <v>403</v>
          </cell>
        </row>
        <row r="93">
          <cell r="B93">
            <v>404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S103"/>
  <sheetViews>
    <sheetView showGridLines="0" tabSelected="1" zoomScale="80" zoomScaleNormal="80" workbookViewId="0">
      <pane xSplit="3" ySplit="11" topLeftCell="D12" activePane="bottomRight" state="frozen"/>
      <selection activeCell="D36" sqref="D36"/>
      <selection pane="topRight" activeCell="D36" sqref="D36"/>
      <selection pane="bottomLeft" activeCell="D36" sqref="D36"/>
      <selection pane="bottomRight" activeCell="D12" sqref="D12"/>
    </sheetView>
  </sheetViews>
  <sheetFormatPr defaultColWidth="9.109375" defaultRowHeight="14.4" x14ac:dyDescent="0.3"/>
  <cols>
    <col min="1" max="1" width="1.77734375" style="27" customWidth="1"/>
    <col min="2" max="2" width="18" style="45" bestFit="1" customWidth="1"/>
    <col min="3" max="3" width="11.44140625" style="27" customWidth="1"/>
    <col min="4" max="4" width="22.6640625" style="27" bestFit="1" customWidth="1"/>
    <col min="5" max="5" width="11" style="27" bestFit="1" customWidth="1"/>
    <col min="6" max="6" width="11.5546875" style="27" bestFit="1" customWidth="1"/>
    <col min="7" max="7" width="12.5546875" style="35" customWidth="1"/>
    <col min="8" max="8" width="11" style="27" bestFit="1" customWidth="1"/>
    <col min="9" max="9" width="11.6640625" style="27" customWidth="1"/>
    <col min="10" max="10" width="11" style="27" bestFit="1" customWidth="1"/>
    <col min="11" max="11" width="17.5546875" style="27" customWidth="1"/>
    <col min="12" max="12" width="11.44140625" style="27" bestFit="1" customWidth="1"/>
    <col min="13" max="13" width="14.5546875" customWidth="1"/>
    <col min="14" max="14" width="8.6640625" bestFit="1" customWidth="1"/>
    <col min="15" max="15" width="11.5546875" customWidth="1"/>
    <col min="16" max="16" width="12.109375" bestFit="1" customWidth="1"/>
    <col min="17" max="17" width="12" bestFit="1" customWidth="1"/>
    <col min="18" max="18" width="17" customWidth="1"/>
    <col min="19" max="19" width="21.44140625" bestFit="1" customWidth="1"/>
    <col min="20" max="16384" width="9.109375" style="27"/>
  </cols>
  <sheetData>
    <row r="1" spans="2:19" ht="15" customHeight="1" x14ac:dyDescent="0.3">
      <c r="B1" s="43"/>
      <c r="C1" s="18"/>
      <c r="D1" s="18"/>
      <c r="E1" s="18"/>
      <c r="F1" s="25"/>
      <c r="G1" s="18"/>
      <c r="H1" s="18"/>
      <c r="I1" s="18"/>
      <c r="J1" s="18"/>
      <c r="K1" s="18"/>
      <c r="L1" s="26"/>
    </row>
    <row r="2" spans="2:19" ht="15" customHeight="1" x14ac:dyDescent="0.3">
      <c r="B2" s="43"/>
      <c r="C2" s="18"/>
      <c r="D2" s="79" t="s">
        <v>20</v>
      </c>
      <c r="E2" s="80"/>
      <c r="F2" s="81"/>
      <c r="G2" s="80"/>
      <c r="H2" s="80"/>
      <c r="I2" s="80"/>
      <c r="J2" s="80"/>
      <c r="K2" s="80"/>
      <c r="L2" s="82"/>
      <c r="M2" s="83" t="s">
        <v>21</v>
      </c>
      <c r="N2" s="84"/>
      <c r="O2" s="85"/>
      <c r="P2" s="85"/>
      <c r="Q2" s="85"/>
      <c r="R2" s="84"/>
      <c r="S2" s="85"/>
    </row>
    <row r="3" spans="2:19" s="41" customFormat="1" ht="28.8" x14ac:dyDescent="0.3">
      <c r="B3" s="43"/>
      <c r="D3" s="14"/>
      <c r="E3" s="15" t="s">
        <v>15</v>
      </c>
      <c r="F3" s="59" t="s">
        <v>16</v>
      </c>
      <c r="G3" s="60" t="s">
        <v>9</v>
      </c>
      <c r="H3" s="24"/>
      <c r="I3" s="24"/>
      <c r="J3" s="24"/>
      <c r="K3" s="24"/>
      <c r="L3" s="40"/>
      <c r="M3" s="1"/>
      <c r="N3" s="1"/>
      <c r="O3"/>
      <c r="P3"/>
      <c r="Q3"/>
      <c r="R3"/>
      <c r="S3"/>
    </row>
    <row r="4" spans="2:19" ht="15" customHeight="1" x14ac:dyDescent="0.3">
      <c r="B4" s="43"/>
      <c r="D4" s="47" t="s">
        <v>7</v>
      </c>
      <c r="E4" s="16">
        <f>SUMIF($B$12:$B$97,E$3,$D$12:$D$97)</f>
        <v>0</v>
      </c>
      <c r="F4" s="17">
        <f>SUMIF($B$12:$B$97,F$3,$D$12:$D$97)</f>
        <v>0</v>
      </c>
      <c r="G4" s="48">
        <f>SUM(E4:F4)</f>
        <v>0</v>
      </c>
      <c r="H4" s="18"/>
      <c r="I4" s="18"/>
      <c r="J4" s="18"/>
      <c r="K4" s="18"/>
      <c r="L4" s="26"/>
      <c r="M4" s="2"/>
      <c r="N4" s="2"/>
    </row>
    <row r="5" spans="2:19" ht="15" customHeight="1" x14ac:dyDescent="0.3">
      <c r="B5" s="43"/>
      <c r="D5" s="49" t="s">
        <v>8</v>
      </c>
      <c r="E5" s="19">
        <v>0.7</v>
      </c>
      <c r="F5" s="54">
        <v>0.7</v>
      </c>
      <c r="G5" s="17"/>
      <c r="H5" s="18"/>
      <c r="I5" s="18"/>
      <c r="J5" s="18"/>
      <c r="K5" s="18"/>
      <c r="L5" s="26"/>
      <c r="M5" s="2"/>
      <c r="N5" s="2"/>
      <c r="P5" s="3" t="s">
        <v>23</v>
      </c>
      <c r="R5" s="4" t="s">
        <v>1</v>
      </c>
      <c r="S5" s="5" t="s">
        <v>2</v>
      </c>
    </row>
    <row r="6" spans="2:19" ht="15" customHeight="1" x14ac:dyDescent="0.3">
      <c r="B6" s="43"/>
      <c r="D6" s="49" t="s">
        <v>28</v>
      </c>
      <c r="E6" s="55">
        <v>6</v>
      </c>
      <c r="F6" s="56">
        <v>3</v>
      </c>
      <c r="G6" s="17"/>
      <c r="H6" s="18"/>
      <c r="I6" s="18"/>
      <c r="J6" s="18"/>
      <c r="K6" s="18"/>
      <c r="L6" s="26"/>
      <c r="M6" s="2"/>
      <c r="N6" s="2"/>
      <c r="P6" s="74">
        <v>0.3</v>
      </c>
      <c r="R6" s="6" t="str">
        <f>IF(S11&gt;0,"Adjustment","Surplus")</f>
        <v>Surplus</v>
      </c>
      <c r="S6" s="7">
        <f>IF(S11&gt;0,S11,0)</f>
        <v>0</v>
      </c>
    </row>
    <row r="7" spans="2:19" ht="15" customHeight="1" x14ac:dyDescent="0.3">
      <c r="B7" s="43"/>
      <c r="D7" s="49" t="s">
        <v>29</v>
      </c>
      <c r="E7" s="16">
        <f>COUNTIFS($B$12:$B$97,E$3,$K$12:$K$97,"&gt;0")</f>
        <v>0</v>
      </c>
      <c r="F7" s="17">
        <f>COUNTIFS($B$12:$B$97,F$3,$K$12:$K$97,"&gt;0")</f>
        <v>0</v>
      </c>
      <c r="G7" s="50">
        <f>SUM(E7:F7)</f>
        <v>0</v>
      </c>
      <c r="H7" s="18"/>
      <c r="I7" s="18"/>
      <c r="J7" s="18"/>
      <c r="K7" s="18"/>
      <c r="L7" s="26"/>
      <c r="M7" s="2"/>
      <c r="N7" s="2"/>
    </row>
    <row r="8" spans="2:19" ht="15" customHeight="1" x14ac:dyDescent="0.3">
      <c r="B8" s="43"/>
      <c r="D8" s="51" t="s">
        <v>27</v>
      </c>
      <c r="E8" s="57">
        <f>SUMIF($B$12:$B$97,E$3,$L$12:$L$97)</f>
        <v>0</v>
      </c>
      <c r="F8" s="58">
        <f>SUMIF($B$12:$B$97,F$3,$L$12:$L$97)</f>
        <v>0</v>
      </c>
      <c r="G8" s="53">
        <f>SUM(E8:F8)</f>
        <v>0</v>
      </c>
      <c r="H8" s="18"/>
      <c r="I8" s="18"/>
      <c r="J8" s="18"/>
      <c r="K8" s="18"/>
      <c r="L8" s="26"/>
      <c r="M8" s="27"/>
      <c r="N8" s="27"/>
      <c r="O8" s="27"/>
      <c r="P8" s="27"/>
      <c r="Q8" s="27"/>
    </row>
    <row r="9" spans="2:19" ht="15" customHeight="1" x14ac:dyDescent="0.3">
      <c r="B9" s="43"/>
      <c r="C9" s="18"/>
      <c r="D9" s="18"/>
      <c r="E9" s="18"/>
      <c r="F9" s="30"/>
      <c r="M9" s="27"/>
      <c r="N9" s="27"/>
      <c r="O9" s="27"/>
      <c r="P9" s="27"/>
      <c r="Q9" s="27"/>
      <c r="S9" s="95" t="s">
        <v>5</v>
      </c>
    </row>
    <row r="10" spans="2:19" ht="15" customHeight="1" x14ac:dyDescent="0.3">
      <c r="B10" s="43"/>
      <c r="C10" s="18"/>
      <c r="D10" s="102" t="s">
        <v>31</v>
      </c>
      <c r="N10" s="102" t="s">
        <v>31</v>
      </c>
      <c r="Q10" s="73"/>
      <c r="R10" s="72"/>
      <c r="S10" s="96" t="s">
        <v>6</v>
      </c>
    </row>
    <row r="11" spans="2:19" s="41" customFormat="1" ht="45.75" customHeight="1" x14ac:dyDescent="0.3">
      <c r="B11" s="61" t="s">
        <v>18</v>
      </c>
      <c r="C11" s="46" t="s">
        <v>10</v>
      </c>
      <c r="D11" s="86" t="s">
        <v>19</v>
      </c>
      <c r="E11" s="86" t="s">
        <v>11</v>
      </c>
      <c r="F11" s="87" t="s">
        <v>12</v>
      </c>
      <c r="G11" s="88" t="s">
        <v>13</v>
      </c>
      <c r="H11" s="86" t="s">
        <v>8</v>
      </c>
      <c r="I11" s="86" t="s">
        <v>28</v>
      </c>
      <c r="J11" s="86" t="s">
        <v>14</v>
      </c>
      <c r="K11" s="86" t="s">
        <v>30</v>
      </c>
      <c r="L11" s="89" t="s">
        <v>2</v>
      </c>
      <c r="M11" s="90" t="s">
        <v>26</v>
      </c>
      <c r="N11" s="90" t="s">
        <v>0</v>
      </c>
      <c r="O11" s="91" t="s">
        <v>3</v>
      </c>
      <c r="P11" s="92" t="s">
        <v>24</v>
      </c>
      <c r="Q11" s="93" t="s">
        <v>25</v>
      </c>
      <c r="R11" s="94" t="s">
        <v>4</v>
      </c>
      <c r="S11" s="97">
        <f>SUM(S12:S97)</f>
        <v>0</v>
      </c>
    </row>
    <row r="12" spans="2:19" ht="15" customHeight="1" x14ac:dyDescent="0.3">
      <c r="B12" s="62" t="s">
        <v>16</v>
      </c>
      <c r="C12" s="32">
        <v>303</v>
      </c>
      <c r="D12" s="98"/>
      <c r="E12" s="33" t="str">
        <f t="shared" ref="E12:E43" si="0">IF(SUMIF($B$12:$B$97,B12,$D$12:$D$97)=0,"",ROUND(D12/SUMIF($B$12:$B$97,B12,$D$12:$D$97),4))</f>
        <v/>
      </c>
      <c r="F12" s="115">
        <v>5.2698000000000002E-2</v>
      </c>
      <c r="G12" s="37">
        <f t="shared" ref="G12:G34" si="1">IF(E12="",1,E12/F12)</f>
        <v>1</v>
      </c>
      <c r="H12" s="28">
        <v>0.7</v>
      </c>
      <c r="I12" s="18">
        <v>3</v>
      </c>
      <c r="J12" s="18">
        <f t="shared" ref="J12:J34" ca="1" si="2">IF(B12="3 Islands",0,OFFSET($D$4,0,MATCH(B12,$E$3:$F$3))*F12*H12)</f>
        <v>0</v>
      </c>
      <c r="K12" s="18">
        <f t="shared" ref="K12:K34" si="3">IF(G12&gt;=H12,0,J12-D12)</f>
        <v>0</v>
      </c>
      <c r="L12" s="103">
        <f t="shared" ref="L12:L34" si="4">IF(1+SUMPRODUCT(($B$12:$B$97=B12)*($K$12:$K$97&gt;K12))&lt;=I12,0,K12)</f>
        <v>0</v>
      </c>
      <c r="M12" s="110">
        <v>0.66912199999999999</v>
      </c>
      <c r="N12" s="100"/>
      <c r="O12" s="21">
        <f t="shared" ref="O12:O34" si="5">IF(D12=0,0,N12/D12)</f>
        <v>0</v>
      </c>
      <c r="P12" s="70">
        <f>MIN(1,M12*(1+$P$6))</f>
        <v>0.86985860000000004</v>
      </c>
      <c r="Q12" s="71">
        <f>MAX(0,M12*(1-$P$6))</f>
        <v>0.46838539999999995</v>
      </c>
      <c r="R12" s="77">
        <f>IF(O12&gt;P12,-(O12-(P12)),IF(O12&lt;Q12,Q12-O12,""))</f>
        <v>0.46838539999999995</v>
      </c>
      <c r="S12" s="9">
        <f t="shared" ref="S12:S34" si="6">IF(R12="",0,D12*R12)</f>
        <v>0</v>
      </c>
    </row>
    <row r="13" spans="2:19" ht="15" customHeight="1" x14ac:dyDescent="0.3">
      <c r="B13" s="62" t="s">
        <v>16</v>
      </c>
      <c r="C13" s="32">
        <v>304</v>
      </c>
      <c r="D13" s="98"/>
      <c r="E13" s="33" t="str">
        <f t="shared" si="0"/>
        <v/>
      </c>
      <c r="F13" s="115">
        <v>0.11587600000000001</v>
      </c>
      <c r="G13" s="37">
        <f t="shared" si="1"/>
        <v>1</v>
      </c>
      <c r="H13" s="28">
        <v>0.7</v>
      </c>
      <c r="I13" s="18">
        <v>3</v>
      </c>
      <c r="J13" s="18">
        <f t="shared" ca="1" si="2"/>
        <v>0</v>
      </c>
      <c r="K13" s="18">
        <f t="shared" si="3"/>
        <v>0</v>
      </c>
      <c r="L13" s="103">
        <f t="shared" si="4"/>
        <v>0</v>
      </c>
      <c r="M13" s="111">
        <v>0.110031</v>
      </c>
      <c r="N13" s="100"/>
      <c r="O13" s="21">
        <f t="shared" si="5"/>
        <v>0</v>
      </c>
      <c r="P13" s="70">
        <f t="shared" ref="P13:P34" si="7">MIN(1,M13*(1+$P$6))</f>
        <v>0.14304030000000001</v>
      </c>
      <c r="Q13" s="71">
        <f t="shared" ref="Q13:Q34" si="8">MAX(0,M13*(1-$P$6))</f>
        <v>7.7021699999999998E-2</v>
      </c>
      <c r="R13" s="78">
        <f t="shared" ref="R13:R34" si="9">IF(O13&gt;P13,-(O13-(P13)),IF(O13&lt;Q13,Q13-O13,""))</f>
        <v>7.7021699999999998E-2</v>
      </c>
      <c r="S13" s="11">
        <f t="shared" si="6"/>
        <v>0</v>
      </c>
    </row>
    <row r="14" spans="2:19" ht="15" customHeight="1" x14ac:dyDescent="0.3">
      <c r="B14" s="62" t="s">
        <v>16</v>
      </c>
      <c r="C14" s="32">
        <v>305</v>
      </c>
      <c r="D14" s="98"/>
      <c r="E14" s="33" t="str">
        <f t="shared" si="0"/>
        <v/>
      </c>
      <c r="F14" s="115">
        <v>4.5751E-2</v>
      </c>
      <c r="G14" s="37">
        <f t="shared" si="1"/>
        <v>1</v>
      </c>
      <c r="H14" s="28">
        <v>0.7</v>
      </c>
      <c r="I14" s="18">
        <v>3</v>
      </c>
      <c r="J14" s="18">
        <f t="shared" ca="1" si="2"/>
        <v>0</v>
      </c>
      <c r="K14" s="18">
        <f t="shared" si="3"/>
        <v>0</v>
      </c>
      <c r="L14" s="103">
        <f t="shared" si="4"/>
        <v>0</v>
      </c>
      <c r="M14" s="111">
        <v>2.9517999999999999E-2</v>
      </c>
      <c r="N14" s="100"/>
      <c r="O14" s="21">
        <f t="shared" si="5"/>
        <v>0</v>
      </c>
      <c r="P14" s="70">
        <f t="shared" si="7"/>
        <v>3.8373400000000002E-2</v>
      </c>
      <c r="Q14" s="71">
        <f t="shared" si="8"/>
        <v>2.06626E-2</v>
      </c>
      <c r="R14" s="78">
        <f t="shared" si="9"/>
        <v>2.06626E-2</v>
      </c>
      <c r="S14" s="11">
        <f t="shared" si="6"/>
        <v>0</v>
      </c>
    </row>
    <row r="15" spans="2:19" ht="15" customHeight="1" x14ac:dyDescent="0.3">
      <c r="B15" s="62" t="s">
        <v>16</v>
      </c>
      <c r="C15" s="32">
        <v>306</v>
      </c>
      <c r="D15" s="98"/>
      <c r="E15" s="33" t="str">
        <f t="shared" si="0"/>
        <v/>
      </c>
      <c r="F15" s="115">
        <v>9.1857999999999995E-2</v>
      </c>
      <c r="G15" s="37">
        <f t="shared" si="1"/>
        <v>1</v>
      </c>
      <c r="H15" s="28">
        <v>0.7</v>
      </c>
      <c r="I15" s="18">
        <v>3</v>
      </c>
      <c r="J15" s="18">
        <f t="shared" ca="1" si="2"/>
        <v>0</v>
      </c>
      <c r="K15" s="18">
        <f t="shared" si="3"/>
        <v>0</v>
      </c>
      <c r="L15" s="103">
        <f t="shared" si="4"/>
        <v>0</v>
      </c>
      <c r="M15" s="111">
        <v>0.78815199999999996</v>
      </c>
      <c r="N15" s="100"/>
      <c r="O15" s="21">
        <f t="shared" si="5"/>
        <v>0</v>
      </c>
      <c r="P15" s="70">
        <f t="shared" si="7"/>
        <v>1</v>
      </c>
      <c r="Q15" s="71">
        <f t="shared" si="8"/>
        <v>0.55170639999999993</v>
      </c>
      <c r="R15" s="78">
        <f t="shared" si="9"/>
        <v>0.55170639999999993</v>
      </c>
      <c r="S15" s="11">
        <f t="shared" si="6"/>
        <v>0</v>
      </c>
    </row>
    <row r="16" spans="2:19" ht="15" customHeight="1" x14ac:dyDescent="0.3">
      <c r="B16" s="62" t="s">
        <v>16</v>
      </c>
      <c r="C16" s="32">
        <v>307</v>
      </c>
      <c r="D16" s="98"/>
      <c r="E16" s="33" t="str">
        <f t="shared" si="0"/>
        <v/>
      </c>
      <c r="F16" s="115">
        <v>8.7635000000000005E-2</v>
      </c>
      <c r="G16" s="37">
        <f t="shared" si="1"/>
        <v>1</v>
      </c>
      <c r="H16" s="28">
        <v>0.7</v>
      </c>
      <c r="I16" s="18">
        <v>3</v>
      </c>
      <c r="J16" s="18">
        <f t="shared" ca="1" si="2"/>
        <v>0</v>
      </c>
      <c r="K16" s="18">
        <f t="shared" si="3"/>
        <v>0</v>
      </c>
      <c r="L16" s="103">
        <f t="shared" si="4"/>
        <v>0</v>
      </c>
      <c r="M16" s="111">
        <v>0.23444899999999999</v>
      </c>
      <c r="N16" s="100"/>
      <c r="O16" s="21">
        <f t="shared" si="5"/>
        <v>0</v>
      </c>
      <c r="P16" s="70">
        <f t="shared" si="7"/>
        <v>0.30478369999999999</v>
      </c>
      <c r="Q16" s="71">
        <f t="shared" si="8"/>
        <v>0.16411429999999999</v>
      </c>
      <c r="R16" s="78">
        <f t="shared" si="9"/>
        <v>0.16411429999999999</v>
      </c>
      <c r="S16" s="11">
        <f t="shared" si="6"/>
        <v>0</v>
      </c>
    </row>
    <row r="17" spans="2:19" ht="15" customHeight="1" x14ac:dyDescent="0.3">
      <c r="B17" s="62" t="s">
        <v>16</v>
      </c>
      <c r="C17" s="32">
        <v>308</v>
      </c>
      <c r="D17" s="98"/>
      <c r="E17" s="33" t="str">
        <f t="shared" si="0"/>
        <v/>
      </c>
      <c r="F17" s="115">
        <v>0.106088</v>
      </c>
      <c r="G17" s="37">
        <f t="shared" si="1"/>
        <v>1</v>
      </c>
      <c r="H17" s="28">
        <v>0.7</v>
      </c>
      <c r="I17" s="18">
        <v>3</v>
      </c>
      <c r="J17" s="18">
        <f t="shared" ca="1" si="2"/>
        <v>0</v>
      </c>
      <c r="K17" s="18">
        <f t="shared" si="3"/>
        <v>0</v>
      </c>
      <c r="L17" s="103">
        <f t="shared" si="4"/>
        <v>0</v>
      </c>
      <c r="M17" s="111">
        <v>0.245194</v>
      </c>
      <c r="N17" s="100"/>
      <c r="O17" s="21">
        <f t="shared" si="5"/>
        <v>0</v>
      </c>
      <c r="P17" s="70">
        <f t="shared" si="7"/>
        <v>0.31875219999999999</v>
      </c>
      <c r="Q17" s="71">
        <f t="shared" si="8"/>
        <v>0.17163579999999998</v>
      </c>
      <c r="R17" s="78">
        <f t="shared" si="9"/>
        <v>0.17163579999999998</v>
      </c>
      <c r="S17" s="11">
        <f t="shared" si="6"/>
        <v>0</v>
      </c>
    </row>
    <row r="18" spans="2:19" ht="15" customHeight="1" x14ac:dyDescent="0.3">
      <c r="B18" s="62" t="s">
        <v>16</v>
      </c>
      <c r="C18" s="32">
        <v>309</v>
      </c>
      <c r="D18" s="98"/>
      <c r="E18" s="33" t="str">
        <f t="shared" si="0"/>
        <v/>
      </c>
      <c r="F18" s="115">
        <v>4.9842999999999998E-2</v>
      </c>
      <c r="G18" s="37">
        <f t="shared" si="1"/>
        <v>1</v>
      </c>
      <c r="H18" s="28">
        <v>0.7</v>
      </c>
      <c r="I18" s="18">
        <v>3</v>
      </c>
      <c r="J18" s="18">
        <f t="shared" ca="1" si="2"/>
        <v>0</v>
      </c>
      <c r="K18" s="18">
        <f t="shared" si="3"/>
        <v>0</v>
      </c>
      <c r="L18" s="103">
        <f t="shared" si="4"/>
        <v>0</v>
      </c>
      <c r="M18" s="111">
        <v>0.28192699999999998</v>
      </c>
      <c r="N18" s="100"/>
      <c r="O18" s="21">
        <f t="shared" si="5"/>
        <v>0</v>
      </c>
      <c r="P18" s="70">
        <f t="shared" si="7"/>
        <v>0.36650509999999997</v>
      </c>
      <c r="Q18" s="71">
        <f t="shared" si="8"/>
        <v>0.19734889999999997</v>
      </c>
      <c r="R18" s="78">
        <f t="shared" si="9"/>
        <v>0.19734889999999997</v>
      </c>
      <c r="S18" s="11">
        <f t="shared" si="6"/>
        <v>0</v>
      </c>
    </row>
    <row r="19" spans="2:19" ht="15" customHeight="1" x14ac:dyDescent="0.3">
      <c r="B19" s="62" t="s">
        <v>16</v>
      </c>
      <c r="C19" s="32">
        <v>310</v>
      </c>
      <c r="D19" s="98"/>
      <c r="E19" s="33" t="str">
        <f t="shared" si="0"/>
        <v/>
      </c>
      <c r="F19" s="115">
        <v>7.5933E-2</v>
      </c>
      <c r="G19" s="37">
        <f t="shared" si="1"/>
        <v>1</v>
      </c>
      <c r="H19" s="28">
        <v>0.7</v>
      </c>
      <c r="I19" s="18">
        <v>3</v>
      </c>
      <c r="J19" s="18">
        <f t="shared" ca="1" si="2"/>
        <v>0</v>
      </c>
      <c r="K19" s="18">
        <f t="shared" si="3"/>
        <v>0</v>
      </c>
      <c r="L19" s="103">
        <f t="shared" si="4"/>
        <v>0</v>
      </c>
      <c r="M19" s="111">
        <v>0.37497200000000003</v>
      </c>
      <c r="N19" s="100"/>
      <c r="O19" s="21">
        <f t="shared" si="5"/>
        <v>0</v>
      </c>
      <c r="P19" s="70">
        <f t="shared" si="7"/>
        <v>0.48746360000000005</v>
      </c>
      <c r="Q19" s="71">
        <f t="shared" si="8"/>
        <v>0.2624804</v>
      </c>
      <c r="R19" s="78">
        <f t="shared" si="9"/>
        <v>0.2624804</v>
      </c>
      <c r="S19" s="11">
        <f t="shared" si="6"/>
        <v>0</v>
      </c>
    </row>
    <row r="20" spans="2:19" ht="15" customHeight="1" x14ac:dyDescent="0.3">
      <c r="B20" s="62" t="s">
        <v>16</v>
      </c>
      <c r="C20" s="32">
        <v>312</v>
      </c>
      <c r="D20" s="98"/>
      <c r="E20" s="33" t="str">
        <f t="shared" si="0"/>
        <v/>
      </c>
      <c r="F20" s="115">
        <v>4.1660000000000004E-3</v>
      </c>
      <c r="G20" s="37">
        <f t="shared" si="1"/>
        <v>1</v>
      </c>
      <c r="H20" s="28">
        <v>0.7</v>
      </c>
      <c r="I20" s="18">
        <v>3</v>
      </c>
      <c r="J20" s="18">
        <f t="shared" ca="1" si="2"/>
        <v>0</v>
      </c>
      <c r="K20" s="18">
        <f t="shared" si="3"/>
        <v>0</v>
      </c>
      <c r="L20" s="103">
        <f t="shared" si="4"/>
        <v>0</v>
      </c>
      <c r="M20" s="111">
        <v>6.0999999999999997E-4</v>
      </c>
      <c r="N20" s="100"/>
      <c r="O20" s="21">
        <f t="shared" si="5"/>
        <v>0</v>
      </c>
      <c r="P20" s="70">
        <f t="shared" si="7"/>
        <v>7.9299999999999998E-4</v>
      </c>
      <c r="Q20" s="71">
        <f t="shared" si="8"/>
        <v>4.2699999999999997E-4</v>
      </c>
      <c r="R20" s="78">
        <f t="shared" si="9"/>
        <v>4.2699999999999997E-4</v>
      </c>
      <c r="S20" s="11">
        <f t="shared" si="6"/>
        <v>0</v>
      </c>
    </row>
    <row r="21" spans="2:19" ht="15" customHeight="1" x14ac:dyDescent="0.3">
      <c r="B21" s="62" t="s">
        <v>16</v>
      </c>
      <c r="C21" s="32">
        <v>313</v>
      </c>
      <c r="D21" s="98"/>
      <c r="E21" s="33" t="str">
        <f t="shared" si="0"/>
        <v/>
      </c>
      <c r="F21" s="115">
        <v>4.7822999999999997E-2</v>
      </c>
      <c r="G21" s="37">
        <f t="shared" si="1"/>
        <v>1</v>
      </c>
      <c r="H21" s="28">
        <v>0.7</v>
      </c>
      <c r="I21" s="18">
        <v>3</v>
      </c>
      <c r="J21" s="18">
        <f t="shared" ca="1" si="2"/>
        <v>0</v>
      </c>
      <c r="K21" s="18">
        <f t="shared" si="3"/>
        <v>0</v>
      </c>
      <c r="L21" s="103">
        <f t="shared" si="4"/>
        <v>0</v>
      </c>
      <c r="M21" s="111">
        <v>0.184755</v>
      </c>
      <c r="N21" s="100"/>
      <c r="O21" s="21">
        <f t="shared" si="5"/>
        <v>0</v>
      </c>
      <c r="P21" s="70">
        <f t="shared" si="7"/>
        <v>0.24018150000000002</v>
      </c>
      <c r="Q21" s="71">
        <f t="shared" si="8"/>
        <v>0.12932849999999999</v>
      </c>
      <c r="R21" s="78">
        <f t="shared" si="9"/>
        <v>0.12932849999999999</v>
      </c>
      <c r="S21" s="11">
        <f t="shared" si="6"/>
        <v>0</v>
      </c>
    </row>
    <row r="22" spans="2:19" ht="15" customHeight="1" x14ac:dyDescent="0.3">
      <c r="B22" s="62" t="s">
        <v>16</v>
      </c>
      <c r="C22" s="32">
        <v>314</v>
      </c>
      <c r="D22" s="98"/>
      <c r="E22" s="33" t="str">
        <f t="shared" si="0"/>
        <v/>
      </c>
      <c r="F22" s="115">
        <v>7.5013999999999997E-2</v>
      </c>
      <c r="G22" s="37">
        <f t="shared" si="1"/>
        <v>1</v>
      </c>
      <c r="H22" s="28">
        <v>0.7</v>
      </c>
      <c r="I22" s="18">
        <v>3</v>
      </c>
      <c r="J22" s="18">
        <f t="shared" ca="1" si="2"/>
        <v>0</v>
      </c>
      <c r="K22" s="18">
        <f t="shared" si="3"/>
        <v>0</v>
      </c>
      <c r="L22" s="103">
        <f t="shared" si="4"/>
        <v>0</v>
      </c>
      <c r="M22" s="111">
        <v>0.77121200000000001</v>
      </c>
      <c r="N22" s="100"/>
      <c r="O22" s="21">
        <f t="shared" si="5"/>
        <v>0</v>
      </c>
      <c r="P22" s="70">
        <f t="shared" si="7"/>
        <v>1</v>
      </c>
      <c r="Q22" s="71">
        <f t="shared" si="8"/>
        <v>0.53984840000000001</v>
      </c>
      <c r="R22" s="78">
        <f t="shared" si="9"/>
        <v>0.53984840000000001</v>
      </c>
      <c r="S22" s="11">
        <f t="shared" si="6"/>
        <v>0</v>
      </c>
    </row>
    <row r="23" spans="2:19" ht="15" customHeight="1" x14ac:dyDescent="0.3">
      <c r="B23" s="62" t="s">
        <v>16</v>
      </c>
      <c r="C23" s="32">
        <v>315</v>
      </c>
      <c r="D23" s="98"/>
      <c r="E23" s="33" t="str">
        <f t="shared" si="0"/>
        <v/>
      </c>
      <c r="F23" s="115">
        <v>7.6836000000000002E-2</v>
      </c>
      <c r="G23" s="37">
        <f t="shared" si="1"/>
        <v>1</v>
      </c>
      <c r="H23" s="28">
        <v>0.7</v>
      </c>
      <c r="I23" s="18">
        <v>3</v>
      </c>
      <c r="J23" s="18">
        <f t="shared" ca="1" si="2"/>
        <v>0</v>
      </c>
      <c r="K23" s="18">
        <f t="shared" si="3"/>
        <v>0</v>
      </c>
      <c r="L23" s="103">
        <f t="shared" si="4"/>
        <v>0</v>
      </c>
      <c r="M23" s="111">
        <v>9.5658999999999994E-2</v>
      </c>
      <c r="N23" s="100"/>
      <c r="O23" s="21">
        <f t="shared" si="5"/>
        <v>0</v>
      </c>
      <c r="P23" s="70">
        <f t="shared" si="7"/>
        <v>0.1243567</v>
      </c>
      <c r="Q23" s="71">
        <f t="shared" si="8"/>
        <v>6.6961299999999987E-2</v>
      </c>
      <c r="R23" s="78">
        <f t="shared" si="9"/>
        <v>6.6961299999999987E-2</v>
      </c>
      <c r="S23" s="11">
        <f t="shared" si="6"/>
        <v>0</v>
      </c>
    </row>
    <row r="24" spans="2:19" ht="15" customHeight="1" x14ac:dyDescent="0.3">
      <c r="B24" s="62" t="s">
        <v>16</v>
      </c>
      <c r="C24" s="32">
        <v>316</v>
      </c>
      <c r="D24" s="98"/>
      <c r="E24" s="33" t="str">
        <f t="shared" si="0"/>
        <v/>
      </c>
      <c r="F24" s="115">
        <v>9.9169999999999994E-2</v>
      </c>
      <c r="G24" s="37">
        <f t="shared" si="1"/>
        <v>1</v>
      </c>
      <c r="H24" s="28">
        <v>0.7</v>
      </c>
      <c r="I24" s="18">
        <v>3</v>
      </c>
      <c r="J24" s="18">
        <f t="shared" ca="1" si="2"/>
        <v>0</v>
      </c>
      <c r="K24" s="18">
        <f t="shared" si="3"/>
        <v>0</v>
      </c>
      <c r="L24" s="103">
        <f t="shared" si="4"/>
        <v>0</v>
      </c>
      <c r="M24" s="111">
        <v>0.18690000000000001</v>
      </c>
      <c r="N24" s="100"/>
      <c r="O24" s="21">
        <f t="shared" si="5"/>
        <v>0</v>
      </c>
      <c r="P24" s="70">
        <f t="shared" si="7"/>
        <v>0.24297000000000002</v>
      </c>
      <c r="Q24" s="71">
        <f t="shared" si="8"/>
        <v>0.13083</v>
      </c>
      <c r="R24" s="78">
        <f t="shared" si="9"/>
        <v>0.13083</v>
      </c>
      <c r="S24" s="11">
        <f t="shared" si="6"/>
        <v>0</v>
      </c>
    </row>
    <row r="25" spans="2:19" ht="15" customHeight="1" x14ac:dyDescent="0.3">
      <c r="B25" s="62" t="s">
        <v>16</v>
      </c>
      <c r="C25" s="32">
        <v>317</v>
      </c>
      <c r="D25" s="98"/>
      <c r="E25" s="33" t="str">
        <f t="shared" si="0"/>
        <v/>
      </c>
      <c r="F25" s="115">
        <v>7.1308999999999997E-2</v>
      </c>
      <c r="G25" s="37">
        <f t="shared" si="1"/>
        <v>1</v>
      </c>
      <c r="H25" s="28">
        <v>0.7</v>
      </c>
      <c r="I25" s="18">
        <v>3</v>
      </c>
      <c r="J25" s="18">
        <f t="shared" ca="1" si="2"/>
        <v>0</v>
      </c>
      <c r="K25" s="18">
        <f t="shared" si="3"/>
        <v>0</v>
      </c>
      <c r="L25" s="103">
        <f t="shared" si="4"/>
        <v>0</v>
      </c>
      <c r="M25" s="111">
        <v>0.26774700000000001</v>
      </c>
      <c r="N25" s="100"/>
      <c r="O25" s="21">
        <f t="shared" si="5"/>
        <v>0</v>
      </c>
      <c r="P25" s="70">
        <f t="shared" si="7"/>
        <v>0.34807110000000002</v>
      </c>
      <c r="Q25" s="71">
        <f t="shared" si="8"/>
        <v>0.1874229</v>
      </c>
      <c r="R25" s="78">
        <f t="shared" si="9"/>
        <v>0.1874229</v>
      </c>
      <c r="S25" s="11">
        <f t="shared" si="6"/>
        <v>0</v>
      </c>
    </row>
    <row r="26" spans="2:19" ht="15" customHeight="1" x14ac:dyDescent="0.3">
      <c r="B26" s="62" t="s">
        <v>15</v>
      </c>
      <c r="C26" s="32">
        <v>318</v>
      </c>
      <c r="D26" s="98"/>
      <c r="E26" s="33" t="str">
        <f t="shared" si="0"/>
        <v/>
      </c>
      <c r="F26" s="115">
        <v>8.0424999999999993E-3</v>
      </c>
      <c r="G26" s="37">
        <f t="shared" si="1"/>
        <v>1</v>
      </c>
      <c r="H26" s="28">
        <v>0.7</v>
      </c>
      <c r="I26" s="18">
        <v>6</v>
      </c>
      <c r="J26" s="18">
        <f t="shared" ca="1" si="2"/>
        <v>0</v>
      </c>
      <c r="K26" s="18">
        <f t="shared" si="3"/>
        <v>0</v>
      </c>
      <c r="L26" s="103">
        <f t="shared" si="4"/>
        <v>0</v>
      </c>
      <c r="M26" s="111">
        <v>0.14658199999999999</v>
      </c>
      <c r="N26" s="100"/>
      <c r="O26" s="21">
        <f t="shared" si="5"/>
        <v>0</v>
      </c>
      <c r="P26" s="70">
        <f t="shared" si="7"/>
        <v>0.19055659999999999</v>
      </c>
      <c r="Q26" s="71">
        <f t="shared" si="8"/>
        <v>0.10260739999999999</v>
      </c>
      <c r="R26" s="78">
        <f t="shared" si="9"/>
        <v>0.10260739999999999</v>
      </c>
      <c r="S26" s="11">
        <f t="shared" si="6"/>
        <v>0</v>
      </c>
    </row>
    <row r="27" spans="2:19" ht="15" customHeight="1" x14ac:dyDescent="0.3">
      <c r="B27" s="62" t="s">
        <v>15</v>
      </c>
      <c r="C27" s="32">
        <v>319</v>
      </c>
      <c r="D27" s="98"/>
      <c r="E27" s="33" t="str">
        <f t="shared" si="0"/>
        <v/>
      </c>
      <c r="F27" s="115">
        <v>1.37678E-2</v>
      </c>
      <c r="G27" s="37">
        <f t="shared" si="1"/>
        <v>1</v>
      </c>
      <c r="H27" s="28">
        <v>0.7</v>
      </c>
      <c r="I27" s="18">
        <v>6</v>
      </c>
      <c r="J27" s="18">
        <f t="shared" ca="1" si="2"/>
        <v>0</v>
      </c>
      <c r="K27" s="18">
        <f t="shared" si="3"/>
        <v>0</v>
      </c>
      <c r="L27" s="103">
        <f t="shared" si="4"/>
        <v>0</v>
      </c>
      <c r="M27" s="111">
        <v>0.54450600000000005</v>
      </c>
      <c r="N27" s="100"/>
      <c r="O27" s="21">
        <f t="shared" si="5"/>
        <v>0</v>
      </c>
      <c r="P27" s="70">
        <f t="shared" si="7"/>
        <v>0.70785780000000009</v>
      </c>
      <c r="Q27" s="71">
        <f t="shared" si="8"/>
        <v>0.3811542</v>
      </c>
      <c r="R27" s="78">
        <f t="shared" si="9"/>
        <v>0.3811542</v>
      </c>
      <c r="S27" s="11">
        <f t="shared" si="6"/>
        <v>0</v>
      </c>
    </row>
    <row r="28" spans="2:19" ht="15" customHeight="1" x14ac:dyDescent="0.3">
      <c r="B28" s="62" t="s">
        <v>15</v>
      </c>
      <c r="C28" s="32">
        <v>320</v>
      </c>
      <c r="D28" s="98"/>
      <c r="E28" s="33" t="str">
        <f t="shared" si="0"/>
        <v/>
      </c>
      <c r="F28" s="115">
        <v>1.34682E-2</v>
      </c>
      <c r="G28" s="37">
        <f t="shared" si="1"/>
        <v>1</v>
      </c>
      <c r="H28" s="28">
        <v>0.7</v>
      </c>
      <c r="I28" s="18">
        <v>6</v>
      </c>
      <c r="J28" s="18">
        <f t="shared" ca="1" si="2"/>
        <v>0</v>
      </c>
      <c r="K28" s="18">
        <f t="shared" si="3"/>
        <v>0</v>
      </c>
      <c r="L28" s="103">
        <f t="shared" si="4"/>
        <v>0</v>
      </c>
      <c r="M28" s="111">
        <v>0.36558299999999999</v>
      </c>
      <c r="N28" s="100"/>
      <c r="O28" s="21">
        <f t="shared" si="5"/>
        <v>0</v>
      </c>
      <c r="P28" s="70">
        <f t="shared" si="7"/>
        <v>0.47525790000000001</v>
      </c>
      <c r="Q28" s="71">
        <f t="shared" si="8"/>
        <v>0.25590809999999997</v>
      </c>
      <c r="R28" s="78">
        <f t="shared" si="9"/>
        <v>0.25590809999999997</v>
      </c>
      <c r="S28" s="11">
        <f t="shared" si="6"/>
        <v>0</v>
      </c>
    </row>
    <row r="29" spans="2:19" ht="15" customHeight="1" x14ac:dyDescent="0.3">
      <c r="B29" s="62" t="s">
        <v>15</v>
      </c>
      <c r="C29" s="32">
        <v>322</v>
      </c>
      <c r="D29" s="98"/>
      <c r="E29" s="33" t="str">
        <f t="shared" si="0"/>
        <v/>
      </c>
      <c r="F29" s="115">
        <v>2.0106800000000001E-2</v>
      </c>
      <c r="G29" s="37">
        <f t="shared" si="1"/>
        <v>1</v>
      </c>
      <c r="H29" s="28">
        <v>0.7</v>
      </c>
      <c r="I29" s="18">
        <v>6</v>
      </c>
      <c r="J29" s="18">
        <f t="shared" ca="1" si="2"/>
        <v>0</v>
      </c>
      <c r="K29" s="18">
        <f t="shared" si="3"/>
        <v>0</v>
      </c>
      <c r="L29" s="103">
        <f t="shared" si="4"/>
        <v>0</v>
      </c>
      <c r="M29" s="111">
        <v>0.84516800000000003</v>
      </c>
      <c r="N29" s="100"/>
      <c r="O29" s="21">
        <f t="shared" si="5"/>
        <v>0</v>
      </c>
      <c r="P29" s="70">
        <f t="shared" si="7"/>
        <v>1</v>
      </c>
      <c r="Q29" s="71">
        <f t="shared" si="8"/>
        <v>0.59161759999999997</v>
      </c>
      <c r="R29" s="78">
        <f t="shared" si="9"/>
        <v>0.59161759999999997</v>
      </c>
      <c r="S29" s="11">
        <f t="shared" si="6"/>
        <v>0</v>
      </c>
    </row>
    <row r="30" spans="2:19" ht="15" customHeight="1" x14ac:dyDescent="0.3">
      <c r="B30" s="62" t="s">
        <v>15</v>
      </c>
      <c r="C30" s="32">
        <v>323</v>
      </c>
      <c r="D30" s="98"/>
      <c r="E30" s="33" t="str">
        <f t="shared" si="0"/>
        <v/>
      </c>
      <c r="F30" s="115">
        <v>1.09722E-2</v>
      </c>
      <c r="G30" s="37">
        <f t="shared" si="1"/>
        <v>1</v>
      </c>
      <c r="H30" s="28">
        <v>0.7</v>
      </c>
      <c r="I30" s="18">
        <v>6</v>
      </c>
      <c r="J30" s="18">
        <f t="shared" ca="1" si="2"/>
        <v>0</v>
      </c>
      <c r="K30" s="18">
        <f t="shared" si="3"/>
        <v>0</v>
      </c>
      <c r="L30" s="103">
        <f t="shared" si="4"/>
        <v>0</v>
      </c>
      <c r="M30" s="111">
        <v>0.60281700000000005</v>
      </c>
      <c r="N30" s="100"/>
      <c r="O30" s="21">
        <f t="shared" si="5"/>
        <v>0</v>
      </c>
      <c r="P30" s="70">
        <f t="shared" si="7"/>
        <v>0.78366210000000014</v>
      </c>
      <c r="Q30" s="71">
        <f t="shared" si="8"/>
        <v>0.42197190000000001</v>
      </c>
      <c r="R30" s="78">
        <f t="shared" si="9"/>
        <v>0.42197190000000001</v>
      </c>
      <c r="S30" s="11">
        <f t="shared" si="6"/>
        <v>0</v>
      </c>
    </row>
    <row r="31" spans="2:19" ht="15" customHeight="1" x14ac:dyDescent="0.3">
      <c r="B31" s="62" t="s">
        <v>15</v>
      </c>
      <c r="C31" s="32">
        <v>324</v>
      </c>
      <c r="D31" s="98"/>
      <c r="E31" s="33" t="str">
        <f t="shared" si="0"/>
        <v/>
      </c>
      <c r="F31" s="115">
        <v>1.42189E-2</v>
      </c>
      <c r="G31" s="37">
        <f t="shared" si="1"/>
        <v>1</v>
      </c>
      <c r="H31" s="28">
        <v>0.7</v>
      </c>
      <c r="I31" s="18">
        <v>6</v>
      </c>
      <c r="J31" s="18">
        <f t="shared" ca="1" si="2"/>
        <v>0</v>
      </c>
      <c r="K31" s="18">
        <f t="shared" si="3"/>
        <v>0</v>
      </c>
      <c r="L31" s="103">
        <f t="shared" si="4"/>
        <v>0</v>
      </c>
      <c r="M31" s="111">
        <v>0.550987</v>
      </c>
      <c r="N31" s="100"/>
      <c r="O31" s="21">
        <f t="shared" si="5"/>
        <v>0</v>
      </c>
      <c r="P31" s="70">
        <f t="shared" si="7"/>
        <v>0.71628310000000006</v>
      </c>
      <c r="Q31" s="71">
        <f t="shared" si="8"/>
        <v>0.3856909</v>
      </c>
      <c r="R31" s="78">
        <f t="shared" si="9"/>
        <v>0.3856909</v>
      </c>
      <c r="S31" s="11">
        <f t="shared" si="6"/>
        <v>0</v>
      </c>
    </row>
    <row r="32" spans="2:19" ht="15" customHeight="1" x14ac:dyDescent="0.3">
      <c r="B32" s="62" t="s">
        <v>15</v>
      </c>
      <c r="C32" s="32">
        <v>325</v>
      </c>
      <c r="D32" s="98"/>
      <c r="E32" s="33" t="str">
        <f t="shared" si="0"/>
        <v/>
      </c>
      <c r="F32" s="115">
        <v>2.1296699999999998E-2</v>
      </c>
      <c r="G32" s="37">
        <f t="shared" si="1"/>
        <v>1</v>
      </c>
      <c r="H32" s="28">
        <v>0.7</v>
      </c>
      <c r="I32" s="18">
        <v>6</v>
      </c>
      <c r="J32" s="18">
        <f t="shared" ca="1" si="2"/>
        <v>0</v>
      </c>
      <c r="K32" s="18">
        <f t="shared" si="3"/>
        <v>0</v>
      </c>
      <c r="L32" s="103">
        <f t="shared" si="4"/>
        <v>0</v>
      </c>
      <c r="M32" s="111">
        <v>0.38572000000000001</v>
      </c>
      <c r="N32" s="100"/>
      <c r="O32" s="21">
        <f t="shared" si="5"/>
        <v>0</v>
      </c>
      <c r="P32" s="70">
        <f t="shared" si="7"/>
        <v>0.50143599999999999</v>
      </c>
      <c r="Q32" s="71">
        <f t="shared" si="8"/>
        <v>0.27000399999999997</v>
      </c>
      <c r="R32" s="78">
        <f t="shared" si="9"/>
        <v>0.27000399999999997</v>
      </c>
      <c r="S32" s="11">
        <f t="shared" si="6"/>
        <v>0</v>
      </c>
    </row>
    <row r="33" spans="2:19" ht="15" customHeight="1" x14ac:dyDescent="0.3">
      <c r="B33" s="62" t="s">
        <v>15</v>
      </c>
      <c r="C33" s="32">
        <v>326</v>
      </c>
      <c r="D33" s="98"/>
      <c r="E33" s="33" t="str">
        <f t="shared" si="0"/>
        <v/>
      </c>
      <c r="F33" s="115">
        <v>1.43751E-2</v>
      </c>
      <c r="G33" s="37">
        <f t="shared" si="1"/>
        <v>1</v>
      </c>
      <c r="H33" s="28">
        <v>0.7</v>
      </c>
      <c r="I33" s="18">
        <v>6</v>
      </c>
      <c r="J33" s="18">
        <f t="shared" ca="1" si="2"/>
        <v>0</v>
      </c>
      <c r="K33" s="18">
        <f t="shared" si="3"/>
        <v>0</v>
      </c>
      <c r="L33" s="103">
        <f t="shared" si="4"/>
        <v>0</v>
      </c>
      <c r="M33" s="111">
        <v>0.80396400000000001</v>
      </c>
      <c r="N33" s="100"/>
      <c r="O33" s="21">
        <f t="shared" si="5"/>
        <v>0</v>
      </c>
      <c r="P33" s="70">
        <f t="shared" si="7"/>
        <v>1</v>
      </c>
      <c r="Q33" s="71">
        <f t="shared" si="8"/>
        <v>0.56277480000000002</v>
      </c>
      <c r="R33" s="78">
        <f t="shared" si="9"/>
        <v>0.56277480000000002</v>
      </c>
      <c r="S33" s="11">
        <f t="shared" si="6"/>
        <v>0</v>
      </c>
    </row>
    <row r="34" spans="2:19" ht="15" customHeight="1" x14ac:dyDescent="0.3">
      <c r="B34" s="62" t="s">
        <v>15</v>
      </c>
      <c r="C34" s="32">
        <v>327</v>
      </c>
      <c r="D34" s="98"/>
      <c r="E34" s="33" t="str">
        <f t="shared" si="0"/>
        <v/>
      </c>
      <c r="F34" s="115">
        <v>1.9493799999999999E-2</v>
      </c>
      <c r="G34" s="37">
        <f t="shared" si="1"/>
        <v>1</v>
      </c>
      <c r="H34" s="28">
        <v>0.7</v>
      </c>
      <c r="I34" s="18">
        <v>6</v>
      </c>
      <c r="J34" s="18">
        <f t="shared" ca="1" si="2"/>
        <v>0</v>
      </c>
      <c r="K34" s="18">
        <f t="shared" si="3"/>
        <v>0</v>
      </c>
      <c r="L34" s="103">
        <f t="shared" si="4"/>
        <v>0</v>
      </c>
      <c r="M34" s="111">
        <v>0.37814799999999998</v>
      </c>
      <c r="N34" s="100"/>
      <c r="O34" s="21">
        <f t="shared" si="5"/>
        <v>0</v>
      </c>
      <c r="P34" s="70">
        <f t="shared" si="7"/>
        <v>0.49159239999999998</v>
      </c>
      <c r="Q34" s="71">
        <f t="shared" si="8"/>
        <v>0.26470359999999998</v>
      </c>
      <c r="R34" s="78">
        <f t="shared" si="9"/>
        <v>0.26470359999999998</v>
      </c>
      <c r="S34" s="11">
        <f t="shared" si="6"/>
        <v>0</v>
      </c>
    </row>
    <row r="35" spans="2:19" ht="15" customHeight="1" x14ac:dyDescent="0.3">
      <c r="B35" s="62" t="s">
        <v>17</v>
      </c>
      <c r="C35" s="32">
        <v>328</v>
      </c>
      <c r="D35" s="98"/>
      <c r="E35" s="76"/>
      <c r="F35" s="116"/>
      <c r="G35" s="67"/>
      <c r="H35" s="68"/>
      <c r="I35" s="69"/>
      <c r="J35" s="69"/>
      <c r="K35" s="69"/>
      <c r="L35" s="69"/>
      <c r="M35" s="112">
        <v>0</v>
      </c>
      <c r="N35" s="100"/>
      <c r="O35" s="69"/>
      <c r="P35" s="69"/>
      <c r="Q35" s="69"/>
      <c r="R35" s="69"/>
      <c r="S35" s="69"/>
    </row>
    <row r="36" spans="2:19" ht="15" customHeight="1" x14ac:dyDescent="0.3">
      <c r="B36" s="62" t="s">
        <v>15</v>
      </c>
      <c r="C36" s="32">
        <v>329</v>
      </c>
      <c r="D36" s="98"/>
      <c r="E36" s="33" t="str">
        <f t="shared" si="0"/>
        <v/>
      </c>
      <c r="F36" s="115">
        <v>2.22464E-2</v>
      </c>
      <c r="G36" s="37">
        <f t="shared" ref="G36:G56" si="10">IF(E36="",1,E36/F36)</f>
        <v>1</v>
      </c>
      <c r="H36" s="28">
        <v>0.7</v>
      </c>
      <c r="I36" s="18">
        <v>6</v>
      </c>
      <c r="J36" s="18">
        <f t="shared" ref="J36:J56" ca="1" si="11">IF(B36="3 Islands",0,OFFSET($D$4,0,MATCH(B36,$E$3:$F$3))*F36*H36)</f>
        <v>0</v>
      </c>
      <c r="K36" s="18">
        <f t="shared" ref="K36:K56" si="12">IF(G36&gt;=H36,0,J36-D36)</f>
        <v>0</v>
      </c>
      <c r="L36" s="103">
        <f t="shared" ref="L36:L56" si="13">IF(1+SUMPRODUCT(($B$12:$B$97=B36)*($K$12:$K$97&gt;K36))&lt;=I36,0,K36)</f>
        <v>0</v>
      </c>
      <c r="M36" s="111">
        <v>0.579511</v>
      </c>
      <c r="N36" s="100"/>
      <c r="O36" s="21">
        <f t="shared" ref="O36:O56" si="14">IF(D36=0,0,N36/D36)</f>
        <v>0</v>
      </c>
      <c r="P36" s="70">
        <f t="shared" ref="P36:P97" si="15">MIN(1,M36*(1+$P$6))</f>
        <v>0.75336429999999999</v>
      </c>
      <c r="Q36" s="71">
        <f t="shared" ref="Q36:Q97" si="16">MAX(0,M36*(1-$P$6))</f>
        <v>0.40565769999999995</v>
      </c>
      <c r="R36" s="118">
        <f t="shared" ref="R36:R97" si="17">IF(O36&gt;P36,-(O36-(P36)),IF(O36&lt;Q36,Q36-O36,""))</f>
        <v>0.40565769999999995</v>
      </c>
      <c r="S36" s="11">
        <f t="shared" ref="S36:S43" si="18">IF(R36&lt;&gt;"",-R36*$O$6,"")</f>
        <v>0</v>
      </c>
    </row>
    <row r="37" spans="2:19" ht="15" customHeight="1" x14ac:dyDescent="0.3">
      <c r="B37" s="62" t="s">
        <v>15</v>
      </c>
      <c r="C37" s="32">
        <v>330</v>
      </c>
      <c r="D37" s="98"/>
      <c r="E37" s="33" t="str">
        <f t="shared" si="0"/>
        <v/>
      </c>
      <c r="F37" s="115">
        <v>2.1133599999999999E-2</v>
      </c>
      <c r="G37" s="37">
        <f t="shared" si="10"/>
        <v>1</v>
      </c>
      <c r="H37" s="28">
        <v>0.7</v>
      </c>
      <c r="I37" s="18">
        <v>6</v>
      </c>
      <c r="J37" s="18">
        <f t="shared" ca="1" si="11"/>
        <v>0</v>
      </c>
      <c r="K37" s="18">
        <f t="shared" si="12"/>
        <v>0</v>
      </c>
      <c r="L37" s="103">
        <f t="shared" si="13"/>
        <v>0</v>
      </c>
      <c r="M37" s="113">
        <v>0.35676799999999997</v>
      </c>
      <c r="N37" s="100"/>
      <c r="O37" s="21">
        <f t="shared" si="14"/>
        <v>0</v>
      </c>
      <c r="P37" s="70">
        <f t="shared" si="15"/>
        <v>0.4637984</v>
      </c>
      <c r="Q37" s="71">
        <f t="shared" si="16"/>
        <v>0.24973759999999998</v>
      </c>
      <c r="R37" s="118">
        <f t="shared" si="17"/>
        <v>0.24973759999999998</v>
      </c>
      <c r="S37" s="11">
        <f t="shared" si="18"/>
        <v>0</v>
      </c>
    </row>
    <row r="38" spans="2:19" ht="15" customHeight="1" x14ac:dyDescent="0.3">
      <c r="B38" s="62" t="s">
        <v>15</v>
      </c>
      <c r="C38" s="32">
        <v>332</v>
      </c>
      <c r="D38" s="98"/>
      <c r="E38" s="33" t="str">
        <f t="shared" si="0"/>
        <v/>
      </c>
      <c r="F38" s="115">
        <v>1.03064E-2</v>
      </c>
      <c r="G38" s="37">
        <f t="shared" si="10"/>
        <v>1</v>
      </c>
      <c r="H38" s="28">
        <v>0.7</v>
      </c>
      <c r="I38" s="18">
        <v>6</v>
      </c>
      <c r="J38" s="18">
        <f t="shared" ca="1" si="11"/>
        <v>0</v>
      </c>
      <c r="K38" s="18">
        <f t="shared" si="12"/>
        <v>0</v>
      </c>
      <c r="L38" s="103">
        <f t="shared" si="13"/>
        <v>0</v>
      </c>
      <c r="M38" s="113">
        <v>0.34063199999999999</v>
      </c>
      <c r="N38" s="100"/>
      <c r="O38" s="21">
        <f t="shared" si="14"/>
        <v>0</v>
      </c>
      <c r="P38" s="70">
        <f t="shared" si="15"/>
        <v>0.44282159999999998</v>
      </c>
      <c r="Q38" s="71">
        <f t="shared" si="16"/>
        <v>0.23844239999999997</v>
      </c>
      <c r="R38" s="118">
        <f t="shared" si="17"/>
        <v>0.23844239999999997</v>
      </c>
      <c r="S38" s="11">
        <f t="shared" si="18"/>
        <v>0</v>
      </c>
    </row>
    <row r="39" spans="2:19" ht="15" customHeight="1" x14ac:dyDescent="0.3">
      <c r="B39" s="62" t="s">
        <v>15</v>
      </c>
      <c r="C39" s="32">
        <v>333</v>
      </c>
      <c r="D39" s="98"/>
      <c r="E39" s="33" t="str">
        <f t="shared" si="0"/>
        <v/>
      </c>
      <c r="F39" s="115">
        <v>1.6219799999999999E-2</v>
      </c>
      <c r="G39" s="37">
        <f t="shared" si="10"/>
        <v>1</v>
      </c>
      <c r="H39" s="28">
        <v>0.7</v>
      </c>
      <c r="I39" s="18">
        <v>6</v>
      </c>
      <c r="J39" s="18">
        <f t="shared" ca="1" si="11"/>
        <v>0</v>
      </c>
      <c r="K39" s="18">
        <f t="shared" si="12"/>
        <v>0</v>
      </c>
      <c r="L39" s="103">
        <f t="shared" si="13"/>
        <v>0</v>
      </c>
      <c r="M39" s="113">
        <v>0.443963</v>
      </c>
      <c r="N39" s="100"/>
      <c r="O39" s="21">
        <f t="shared" si="14"/>
        <v>0</v>
      </c>
      <c r="P39" s="70">
        <f t="shared" si="15"/>
        <v>0.57715190000000005</v>
      </c>
      <c r="Q39" s="71">
        <f t="shared" si="16"/>
        <v>0.3107741</v>
      </c>
      <c r="R39" s="118">
        <f t="shared" si="17"/>
        <v>0.3107741</v>
      </c>
      <c r="S39" s="11">
        <f t="shared" si="18"/>
        <v>0</v>
      </c>
    </row>
    <row r="40" spans="2:19" ht="15" customHeight="1" x14ac:dyDescent="0.3">
      <c r="B40" s="62" t="s">
        <v>15</v>
      </c>
      <c r="C40" s="32">
        <v>334</v>
      </c>
      <c r="D40" s="98"/>
      <c r="E40" s="33" t="str">
        <f t="shared" si="0"/>
        <v/>
      </c>
      <c r="F40" s="115">
        <v>2.4728699999999999E-2</v>
      </c>
      <c r="G40" s="37">
        <f t="shared" si="10"/>
        <v>1</v>
      </c>
      <c r="H40" s="28">
        <v>0.7</v>
      </c>
      <c r="I40" s="18">
        <v>6</v>
      </c>
      <c r="J40" s="18">
        <f t="shared" ca="1" si="11"/>
        <v>0</v>
      </c>
      <c r="K40" s="18">
        <f t="shared" si="12"/>
        <v>0</v>
      </c>
      <c r="L40" s="103">
        <f t="shared" si="13"/>
        <v>0</v>
      </c>
      <c r="M40" s="113">
        <v>0.471578</v>
      </c>
      <c r="N40" s="100"/>
      <c r="O40" s="21">
        <f t="shared" si="14"/>
        <v>0</v>
      </c>
      <c r="P40" s="70">
        <f t="shared" si="15"/>
        <v>0.61305140000000002</v>
      </c>
      <c r="Q40" s="71">
        <f t="shared" si="16"/>
        <v>0.33010459999999997</v>
      </c>
      <c r="R40" s="118">
        <f t="shared" si="17"/>
        <v>0.33010459999999997</v>
      </c>
      <c r="S40" s="11">
        <f t="shared" si="18"/>
        <v>0</v>
      </c>
    </row>
    <row r="41" spans="2:19" ht="15" customHeight="1" x14ac:dyDescent="0.3">
      <c r="B41" s="62" t="s">
        <v>15</v>
      </c>
      <c r="C41" s="32">
        <v>335</v>
      </c>
      <c r="D41" s="98"/>
      <c r="E41" s="33" t="str">
        <f t="shared" si="0"/>
        <v/>
      </c>
      <c r="F41" s="115">
        <v>7.1831999999999998E-3</v>
      </c>
      <c r="G41" s="37">
        <f t="shared" si="10"/>
        <v>1</v>
      </c>
      <c r="H41" s="28">
        <v>0.7</v>
      </c>
      <c r="I41" s="18">
        <v>6</v>
      </c>
      <c r="J41" s="18">
        <f t="shared" ca="1" si="11"/>
        <v>0</v>
      </c>
      <c r="K41" s="18">
        <f t="shared" si="12"/>
        <v>0</v>
      </c>
      <c r="L41" s="103">
        <f t="shared" si="13"/>
        <v>0</v>
      </c>
      <c r="M41" s="113">
        <v>0.487458</v>
      </c>
      <c r="N41" s="100"/>
      <c r="O41" s="21">
        <f t="shared" si="14"/>
        <v>0</v>
      </c>
      <c r="P41" s="70">
        <f t="shared" si="15"/>
        <v>0.63369540000000002</v>
      </c>
      <c r="Q41" s="71">
        <f t="shared" si="16"/>
        <v>0.34122059999999999</v>
      </c>
      <c r="R41" s="118">
        <f t="shared" si="17"/>
        <v>0.34122059999999999</v>
      </c>
      <c r="S41" s="11">
        <f t="shared" si="18"/>
        <v>0</v>
      </c>
    </row>
    <row r="42" spans="2:19" ht="15" customHeight="1" x14ac:dyDescent="0.3">
      <c r="B42" s="62" t="s">
        <v>15</v>
      </c>
      <c r="C42" s="32">
        <v>336</v>
      </c>
      <c r="D42" s="98"/>
      <c r="E42" s="33" t="str">
        <f t="shared" si="0"/>
        <v/>
      </c>
      <c r="F42" s="115">
        <v>1.2515099999999999E-2</v>
      </c>
      <c r="G42" s="37">
        <f t="shared" si="10"/>
        <v>1</v>
      </c>
      <c r="H42" s="28">
        <v>0.7</v>
      </c>
      <c r="I42" s="18">
        <v>6</v>
      </c>
      <c r="J42" s="18">
        <f t="shared" ca="1" si="11"/>
        <v>0</v>
      </c>
      <c r="K42" s="18">
        <f t="shared" si="12"/>
        <v>0</v>
      </c>
      <c r="L42" s="103">
        <f t="shared" si="13"/>
        <v>0</v>
      </c>
      <c r="M42" s="113">
        <v>0.26074000000000003</v>
      </c>
      <c r="N42" s="100"/>
      <c r="O42" s="21">
        <f t="shared" si="14"/>
        <v>0</v>
      </c>
      <c r="P42" s="70">
        <f t="shared" si="15"/>
        <v>0.33896200000000004</v>
      </c>
      <c r="Q42" s="71">
        <f t="shared" si="16"/>
        <v>0.18251800000000001</v>
      </c>
      <c r="R42" s="118">
        <f t="shared" si="17"/>
        <v>0.18251800000000001</v>
      </c>
      <c r="S42" s="11">
        <f t="shared" si="18"/>
        <v>0</v>
      </c>
    </row>
    <row r="43" spans="2:19" ht="15" customHeight="1" x14ac:dyDescent="0.3">
      <c r="B43" s="62" t="s">
        <v>15</v>
      </c>
      <c r="C43" s="32">
        <v>337</v>
      </c>
      <c r="D43" s="98"/>
      <c r="E43" s="33" t="str">
        <f t="shared" si="0"/>
        <v/>
      </c>
      <c r="F43" s="115">
        <v>5.3891E-3</v>
      </c>
      <c r="G43" s="37">
        <f t="shared" si="10"/>
        <v>1</v>
      </c>
      <c r="H43" s="28">
        <v>0.7</v>
      </c>
      <c r="I43" s="18">
        <v>6</v>
      </c>
      <c r="J43" s="18">
        <f t="shared" ca="1" si="11"/>
        <v>0</v>
      </c>
      <c r="K43" s="18">
        <f t="shared" si="12"/>
        <v>0</v>
      </c>
      <c r="L43" s="103">
        <f t="shared" si="13"/>
        <v>0</v>
      </c>
      <c r="M43" s="113">
        <v>0.22470100000000001</v>
      </c>
      <c r="N43" s="100"/>
      <c r="O43" s="21">
        <f t="shared" si="14"/>
        <v>0</v>
      </c>
      <c r="P43" s="70">
        <f t="shared" si="15"/>
        <v>0.29211130000000002</v>
      </c>
      <c r="Q43" s="71">
        <f t="shared" si="16"/>
        <v>0.15729070000000001</v>
      </c>
      <c r="R43" s="118">
        <f t="shared" si="17"/>
        <v>0.15729070000000001</v>
      </c>
      <c r="S43" s="11">
        <f t="shared" si="18"/>
        <v>0</v>
      </c>
    </row>
    <row r="44" spans="2:19" ht="15" customHeight="1" x14ac:dyDescent="0.3">
      <c r="B44" s="62" t="s">
        <v>15</v>
      </c>
      <c r="C44" s="32">
        <v>338</v>
      </c>
      <c r="D44" s="98"/>
      <c r="E44" s="33" t="str">
        <f t="shared" ref="E44:E75" si="19">IF(SUMIF($B$12:$B$97,B44,$D$12:$D$97)=0,"",ROUND(D44/SUMIF($B$12:$B$97,B44,$D$12:$D$97),4))</f>
        <v/>
      </c>
      <c r="F44" s="115">
        <v>2.26593E-2</v>
      </c>
      <c r="G44" s="37">
        <f t="shared" si="10"/>
        <v>1</v>
      </c>
      <c r="H44" s="28">
        <v>0.7</v>
      </c>
      <c r="I44" s="18">
        <v>6</v>
      </c>
      <c r="J44" s="18">
        <f t="shared" ca="1" si="11"/>
        <v>0</v>
      </c>
      <c r="K44" s="18">
        <f t="shared" si="12"/>
        <v>0</v>
      </c>
      <c r="L44" s="103">
        <f t="shared" si="13"/>
        <v>0</v>
      </c>
      <c r="M44" s="113">
        <v>0.44783200000000001</v>
      </c>
      <c r="N44" s="100"/>
      <c r="O44" s="21">
        <f t="shared" si="14"/>
        <v>0</v>
      </c>
      <c r="P44" s="70">
        <f t="shared" si="15"/>
        <v>0.58218160000000008</v>
      </c>
      <c r="Q44" s="71">
        <f t="shared" si="16"/>
        <v>0.31348239999999999</v>
      </c>
      <c r="R44" s="118">
        <f t="shared" si="17"/>
        <v>0.31348239999999999</v>
      </c>
      <c r="S44" s="11">
        <f t="shared" ref="S44:S75" si="20">IF(R44&lt;&gt;"",-R44*$O$6,"")</f>
        <v>0</v>
      </c>
    </row>
    <row r="45" spans="2:19" ht="15" customHeight="1" x14ac:dyDescent="0.3">
      <c r="B45" s="62" t="s">
        <v>15</v>
      </c>
      <c r="C45" s="32">
        <v>339</v>
      </c>
      <c r="D45" s="98"/>
      <c r="E45" s="33" t="str">
        <f t="shared" si="19"/>
        <v/>
      </c>
      <c r="F45" s="115">
        <v>3.03608E-2</v>
      </c>
      <c r="G45" s="37">
        <f t="shared" si="10"/>
        <v>1</v>
      </c>
      <c r="H45" s="28">
        <v>0.7</v>
      </c>
      <c r="I45" s="18">
        <v>6</v>
      </c>
      <c r="J45" s="18">
        <f t="shared" ca="1" si="11"/>
        <v>0</v>
      </c>
      <c r="K45" s="18">
        <f t="shared" si="12"/>
        <v>0</v>
      </c>
      <c r="L45" s="103">
        <f t="shared" si="13"/>
        <v>0</v>
      </c>
      <c r="M45" s="113">
        <v>0.34810600000000003</v>
      </c>
      <c r="N45" s="100"/>
      <c r="O45" s="21">
        <f t="shared" si="14"/>
        <v>0</v>
      </c>
      <c r="P45" s="70">
        <f t="shared" si="15"/>
        <v>0.45253780000000005</v>
      </c>
      <c r="Q45" s="71">
        <f t="shared" si="16"/>
        <v>0.24367420000000001</v>
      </c>
      <c r="R45" s="118">
        <f t="shared" si="17"/>
        <v>0.24367420000000001</v>
      </c>
      <c r="S45" s="11">
        <f t="shared" si="20"/>
        <v>0</v>
      </c>
    </row>
    <row r="46" spans="2:19" ht="15" customHeight="1" x14ac:dyDescent="0.3">
      <c r="B46" s="62" t="s">
        <v>15</v>
      </c>
      <c r="C46" s="32">
        <v>340</v>
      </c>
      <c r="D46" s="98"/>
      <c r="E46" s="33" t="str">
        <f t="shared" si="19"/>
        <v/>
      </c>
      <c r="F46" s="115">
        <v>1.5680800000000002E-2</v>
      </c>
      <c r="G46" s="37">
        <f t="shared" si="10"/>
        <v>1</v>
      </c>
      <c r="H46" s="28">
        <v>0.7</v>
      </c>
      <c r="I46" s="18">
        <v>6</v>
      </c>
      <c r="J46" s="18">
        <f t="shared" ca="1" si="11"/>
        <v>0</v>
      </c>
      <c r="K46" s="18">
        <f t="shared" si="12"/>
        <v>0</v>
      </c>
      <c r="L46" s="103">
        <f t="shared" si="13"/>
        <v>0</v>
      </c>
      <c r="M46" s="113">
        <v>0.45461099999999999</v>
      </c>
      <c r="N46" s="100"/>
      <c r="O46" s="21">
        <f t="shared" si="14"/>
        <v>0</v>
      </c>
      <c r="P46" s="70">
        <f t="shared" si="15"/>
        <v>0.59099429999999997</v>
      </c>
      <c r="Q46" s="71">
        <f t="shared" si="16"/>
        <v>0.31822769999999995</v>
      </c>
      <c r="R46" s="118">
        <f t="shared" si="17"/>
        <v>0.31822769999999995</v>
      </c>
      <c r="S46" s="11">
        <f t="shared" si="20"/>
        <v>0</v>
      </c>
    </row>
    <row r="47" spans="2:19" ht="15" customHeight="1" x14ac:dyDescent="0.3">
      <c r="B47" s="62" t="s">
        <v>15</v>
      </c>
      <c r="C47" s="32">
        <v>342</v>
      </c>
      <c r="D47" s="98"/>
      <c r="E47" s="33" t="str">
        <f t="shared" si="19"/>
        <v/>
      </c>
      <c r="F47" s="115">
        <v>1.21136E-2</v>
      </c>
      <c r="G47" s="37">
        <f t="shared" si="10"/>
        <v>1</v>
      </c>
      <c r="H47" s="28">
        <v>0.7</v>
      </c>
      <c r="I47" s="18">
        <v>6</v>
      </c>
      <c r="J47" s="18">
        <f t="shared" ca="1" si="11"/>
        <v>0</v>
      </c>
      <c r="K47" s="18">
        <f t="shared" si="12"/>
        <v>0</v>
      </c>
      <c r="L47" s="103">
        <f t="shared" si="13"/>
        <v>0</v>
      </c>
      <c r="M47" s="113">
        <v>0.31863399999999997</v>
      </c>
      <c r="N47" s="100"/>
      <c r="O47" s="21">
        <f t="shared" si="14"/>
        <v>0</v>
      </c>
      <c r="P47" s="70">
        <f t="shared" si="15"/>
        <v>0.41422419999999999</v>
      </c>
      <c r="Q47" s="71">
        <f t="shared" si="16"/>
        <v>0.22304379999999996</v>
      </c>
      <c r="R47" s="118">
        <f t="shared" si="17"/>
        <v>0.22304379999999996</v>
      </c>
      <c r="S47" s="11">
        <f t="shared" si="20"/>
        <v>0</v>
      </c>
    </row>
    <row r="48" spans="2:19" ht="15" customHeight="1" x14ac:dyDescent="0.3">
      <c r="B48" s="62" t="s">
        <v>15</v>
      </c>
      <c r="C48" s="32">
        <v>343</v>
      </c>
      <c r="D48" s="98"/>
      <c r="E48" s="33" t="str">
        <f t="shared" si="19"/>
        <v/>
      </c>
      <c r="F48" s="115">
        <v>2.3758100000000001E-2</v>
      </c>
      <c r="G48" s="37">
        <f t="shared" si="10"/>
        <v>1</v>
      </c>
      <c r="H48" s="28">
        <v>0.7</v>
      </c>
      <c r="I48" s="18">
        <v>6</v>
      </c>
      <c r="J48" s="18">
        <f t="shared" ca="1" si="11"/>
        <v>0</v>
      </c>
      <c r="K48" s="18">
        <f t="shared" si="12"/>
        <v>0</v>
      </c>
      <c r="L48" s="103">
        <f t="shared" si="13"/>
        <v>0</v>
      </c>
      <c r="M48" s="113">
        <v>0.41583900000000001</v>
      </c>
      <c r="N48" s="100"/>
      <c r="O48" s="21">
        <f t="shared" si="14"/>
        <v>0</v>
      </c>
      <c r="P48" s="70">
        <f t="shared" si="15"/>
        <v>0.54059070000000009</v>
      </c>
      <c r="Q48" s="71">
        <f t="shared" si="16"/>
        <v>0.29108729999999999</v>
      </c>
      <c r="R48" s="118">
        <f t="shared" si="17"/>
        <v>0.29108729999999999</v>
      </c>
      <c r="S48" s="11">
        <f t="shared" si="20"/>
        <v>0</v>
      </c>
    </row>
    <row r="49" spans="2:19" ht="15" customHeight="1" x14ac:dyDescent="0.3">
      <c r="B49" s="62" t="s">
        <v>15</v>
      </c>
      <c r="C49" s="32">
        <v>344</v>
      </c>
      <c r="D49" s="98"/>
      <c r="E49" s="33" t="str">
        <f t="shared" si="19"/>
        <v/>
      </c>
      <c r="F49" s="115">
        <v>3.1063799999999999E-2</v>
      </c>
      <c r="G49" s="37">
        <f t="shared" si="10"/>
        <v>1</v>
      </c>
      <c r="H49" s="28">
        <v>0.7</v>
      </c>
      <c r="I49" s="18">
        <v>6</v>
      </c>
      <c r="J49" s="18">
        <f t="shared" ca="1" si="11"/>
        <v>0</v>
      </c>
      <c r="K49" s="18">
        <f t="shared" si="12"/>
        <v>0</v>
      </c>
      <c r="L49" s="103">
        <f t="shared" si="13"/>
        <v>0</v>
      </c>
      <c r="M49" s="113">
        <v>0.73867899999999997</v>
      </c>
      <c r="N49" s="100"/>
      <c r="O49" s="21">
        <f t="shared" si="14"/>
        <v>0</v>
      </c>
      <c r="P49" s="70">
        <f t="shared" si="15"/>
        <v>0.96028270000000004</v>
      </c>
      <c r="Q49" s="71">
        <f t="shared" si="16"/>
        <v>0.5170752999999999</v>
      </c>
      <c r="R49" s="118">
        <f t="shared" si="17"/>
        <v>0.5170752999999999</v>
      </c>
      <c r="S49" s="11">
        <f t="shared" si="20"/>
        <v>0</v>
      </c>
    </row>
    <row r="50" spans="2:19" ht="15" customHeight="1" x14ac:dyDescent="0.3">
      <c r="B50" s="62" t="s">
        <v>15</v>
      </c>
      <c r="C50" s="32">
        <v>345</v>
      </c>
      <c r="D50" s="98"/>
      <c r="E50" s="33" t="str">
        <f t="shared" si="19"/>
        <v/>
      </c>
      <c r="F50" s="115">
        <v>8.6967999999999993E-3</v>
      </c>
      <c r="G50" s="37">
        <f t="shared" si="10"/>
        <v>1</v>
      </c>
      <c r="H50" s="28">
        <v>0.7</v>
      </c>
      <c r="I50" s="18">
        <v>6</v>
      </c>
      <c r="J50" s="18">
        <f t="shared" ca="1" si="11"/>
        <v>0</v>
      </c>
      <c r="K50" s="18">
        <f t="shared" si="12"/>
        <v>0</v>
      </c>
      <c r="L50" s="103">
        <f t="shared" si="13"/>
        <v>0</v>
      </c>
      <c r="M50" s="113">
        <v>0.24415899999999999</v>
      </c>
      <c r="N50" s="100"/>
      <c r="O50" s="21">
        <f t="shared" si="14"/>
        <v>0</v>
      </c>
      <c r="P50" s="70">
        <f t="shared" si="15"/>
        <v>0.31740669999999999</v>
      </c>
      <c r="Q50" s="71">
        <f t="shared" si="16"/>
        <v>0.17091129999999999</v>
      </c>
      <c r="R50" s="118">
        <f t="shared" si="17"/>
        <v>0.17091129999999999</v>
      </c>
      <c r="S50" s="11">
        <f t="shared" si="20"/>
        <v>0</v>
      </c>
    </row>
    <row r="51" spans="2:19" ht="15" customHeight="1" x14ac:dyDescent="0.3">
      <c r="B51" s="62" t="s">
        <v>15</v>
      </c>
      <c r="C51" s="32">
        <v>346</v>
      </c>
      <c r="D51" s="98"/>
      <c r="E51" s="33" t="str">
        <f t="shared" si="19"/>
        <v/>
      </c>
      <c r="F51" s="115">
        <v>2.0048E-2</v>
      </c>
      <c r="G51" s="37">
        <f t="shared" si="10"/>
        <v>1</v>
      </c>
      <c r="H51" s="28">
        <v>0.7</v>
      </c>
      <c r="I51" s="18">
        <v>6</v>
      </c>
      <c r="J51" s="18">
        <f t="shared" ca="1" si="11"/>
        <v>0</v>
      </c>
      <c r="K51" s="18">
        <f t="shared" si="12"/>
        <v>0</v>
      </c>
      <c r="L51" s="103">
        <f t="shared" si="13"/>
        <v>0</v>
      </c>
      <c r="M51" s="113">
        <v>0.55819300000000005</v>
      </c>
      <c r="N51" s="100"/>
      <c r="O51" s="21">
        <f t="shared" si="14"/>
        <v>0</v>
      </c>
      <c r="P51" s="70">
        <f t="shared" si="15"/>
        <v>0.7256509000000001</v>
      </c>
      <c r="Q51" s="71">
        <f t="shared" si="16"/>
        <v>0.3907351</v>
      </c>
      <c r="R51" s="118">
        <f t="shared" si="17"/>
        <v>0.3907351</v>
      </c>
      <c r="S51" s="11">
        <f t="shared" si="20"/>
        <v>0</v>
      </c>
    </row>
    <row r="52" spans="2:19" ht="15" customHeight="1" x14ac:dyDescent="0.3">
      <c r="B52" s="62" t="s">
        <v>15</v>
      </c>
      <c r="C52" s="32">
        <v>347</v>
      </c>
      <c r="D52" s="98"/>
      <c r="E52" s="33" t="str">
        <f t="shared" si="19"/>
        <v/>
      </c>
      <c r="F52" s="115">
        <v>1.1026299999999999E-2</v>
      </c>
      <c r="G52" s="37">
        <f t="shared" si="10"/>
        <v>1</v>
      </c>
      <c r="H52" s="28">
        <v>0.7</v>
      </c>
      <c r="I52" s="18">
        <v>6</v>
      </c>
      <c r="J52" s="18">
        <f t="shared" ca="1" si="11"/>
        <v>0</v>
      </c>
      <c r="K52" s="18">
        <f t="shared" si="12"/>
        <v>0</v>
      </c>
      <c r="L52" s="103">
        <f t="shared" si="13"/>
        <v>0</v>
      </c>
      <c r="M52" s="113">
        <v>0.36970700000000001</v>
      </c>
      <c r="N52" s="100"/>
      <c r="O52" s="21">
        <f t="shared" si="14"/>
        <v>0</v>
      </c>
      <c r="P52" s="70">
        <f t="shared" si="15"/>
        <v>0.48061910000000002</v>
      </c>
      <c r="Q52" s="71">
        <f t="shared" si="16"/>
        <v>0.25879489999999999</v>
      </c>
      <c r="R52" s="118">
        <f t="shared" si="17"/>
        <v>0.25879489999999999</v>
      </c>
      <c r="S52" s="11">
        <f t="shared" si="20"/>
        <v>0</v>
      </c>
    </row>
    <row r="53" spans="2:19" ht="15" customHeight="1" x14ac:dyDescent="0.3">
      <c r="B53" s="62" t="s">
        <v>15</v>
      </c>
      <c r="C53" s="32">
        <v>348</v>
      </c>
      <c r="D53" s="98"/>
      <c r="E53" s="33" t="str">
        <f t="shared" si="19"/>
        <v/>
      </c>
      <c r="F53" s="115">
        <v>1.3295E-3</v>
      </c>
      <c r="G53" s="37">
        <f t="shared" si="10"/>
        <v>1</v>
      </c>
      <c r="H53" s="28">
        <v>0.7</v>
      </c>
      <c r="I53" s="18">
        <v>6</v>
      </c>
      <c r="J53" s="18">
        <f t="shared" ca="1" si="11"/>
        <v>0</v>
      </c>
      <c r="K53" s="18">
        <f t="shared" si="12"/>
        <v>0</v>
      </c>
      <c r="L53" s="103">
        <f t="shared" si="13"/>
        <v>0</v>
      </c>
      <c r="M53" s="113">
        <v>0</v>
      </c>
      <c r="N53" s="100"/>
      <c r="O53" s="21">
        <f t="shared" si="14"/>
        <v>0</v>
      </c>
      <c r="P53" s="70">
        <f t="shared" si="15"/>
        <v>0</v>
      </c>
      <c r="Q53" s="71">
        <f t="shared" si="16"/>
        <v>0</v>
      </c>
      <c r="R53" s="118" t="str">
        <f t="shared" si="17"/>
        <v/>
      </c>
      <c r="S53" s="11" t="str">
        <f t="shared" si="20"/>
        <v/>
      </c>
    </row>
    <row r="54" spans="2:19" ht="15" customHeight="1" x14ac:dyDescent="0.3">
      <c r="B54" s="62" t="s">
        <v>15</v>
      </c>
      <c r="C54" s="32">
        <v>349</v>
      </c>
      <c r="D54" s="98"/>
      <c r="E54" s="33" t="str">
        <f t="shared" si="19"/>
        <v/>
      </c>
      <c r="F54" s="115">
        <v>6.6972000000000004E-3</v>
      </c>
      <c r="G54" s="37">
        <f t="shared" si="10"/>
        <v>1</v>
      </c>
      <c r="H54" s="28">
        <v>0.7</v>
      </c>
      <c r="I54" s="18">
        <v>6</v>
      </c>
      <c r="J54" s="18">
        <f t="shared" ca="1" si="11"/>
        <v>0</v>
      </c>
      <c r="K54" s="18">
        <f t="shared" si="12"/>
        <v>0</v>
      </c>
      <c r="L54" s="103">
        <f t="shared" si="13"/>
        <v>0</v>
      </c>
      <c r="M54" s="113">
        <v>0.26755699999999999</v>
      </c>
      <c r="N54" s="100"/>
      <c r="O54" s="21">
        <f t="shared" si="14"/>
        <v>0</v>
      </c>
      <c r="P54" s="70">
        <f t="shared" si="15"/>
        <v>0.34782410000000002</v>
      </c>
      <c r="Q54" s="71">
        <f t="shared" si="16"/>
        <v>0.18728989999999998</v>
      </c>
      <c r="R54" s="118">
        <f t="shared" si="17"/>
        <v>0.18728989999999998</v>
      </c>
      <c r="S54" s="11">
        <f t="shared" si="20"/>
        <v>0</v>
      </c>
    </row>
    <row r="55" spans="2:19" ht="15" customHeight="1" x14ac:dyDescent="0.3">
      <c r="B55" s="62" t="s">
        <v>15</v>
      </c>
      <c r="C55" s="32">
        <v>350</v>
      </c>
      <c r="D55" s="98"/>
      <c r="E55" s="33" t="str">
        <f t="shared" si="19"/>
        <v/>
      </c>
      <c r="F55" s="115">
        <v>4.2155999999999999E-3</v>
      </c>
      <c r="G55" s="37">
        <f t="shared" si="10"/>
        <v>1</v>
      </c>
      <c r="H55" s="28">
        <v>0.7</v>
      </c>
      <c r="I55" s="18">
        <v>6</v>
      </c>
      <c r="J55" s="18">
        <f t="shared" ca="1" si="11"/>
        <v>0</v>
      </c>
      <c r="K55" s="18">
        <f t="shared" si="12"/>
        <v>0</v>
      </c>
      <c r="L55" s="103">
        <f t="shared" si="13"/>
        <v>0</v>
      </c>
      <c r="M55" s="111">
        <v>0.42516500000000002</v>
      </c>
      <c r="N55" s="100"/>
      <c r="O55" s="21">
        <f t="shared" si="14"/>
        <v>0</v>
      </c>
      <c r="P55" s="70">
        <f t="shared" si="15"/>
        <v>0.5527145</v>
      </c>
      <c r="Q55" s="71">
        <f t="shared" si="16"/>
        <v>0.29761549999999998</v>
      </c>
      <c r="R55" s="118">
        <f t="shared" si="17"/>
        <v>0.29761549999999998</v>
      </c>
      <c r="S55" s="11">
        <f t="shared" si="20"/>
        <v>0</v>
      </c>
    </row>
    <row r="56" spans="2:19" ht="15" customHeight="1" x14ac:dyDescent="0.3">
      <c r="B56" s="62" t="s">
        <v>15</v>
      </c>
      <c r="C56" s="32">
        <v>352</v>
      </c>
      <c r="D56" s="98"/>
      <c r="E56" s="33" t="str">
        <f t="shared" si="19"/>
        <v/>
      </c>
      <c r="F56" s="115">
        <v>1.57279E-2</v>
      </c>
      <c r="G56" s="37">
        <f t="shared" si="10"/>
        <v>1</v>
      </c>
      <c r="H56" s="28">
        <v>0.7</v>
      </c>
      <c r="I56" s="18">
        <v>6</v>
      </c>
      <c r="J56" s="18">
        <f t="shared" ca="1" si="11"/>
        <v>0</v>
      </c>
      <c r="K56" s="18">
        <f t="shared" si="12"/>
        <v>0</v>
      </c>
      <c r="L56" s="103">
        <f t="shared" si="13"/>
        <v>0</v>
      </c>
      <c r="M56" s="111">
        <v>0.31996200000000002</v>
      </c>
      <c r="N56" s="100"/>
      <c r="O56" s="21">
        <f t="shared" si="14"/>
        <v>0</v>
      </c>
      <c r="P56" s="70">
        <f t="shared" si="15"/>
        <v>0.41595060000000006</v>
      </c>
      <c r="Q56" s="71">
        <f t="shared" si="16"/>
        <v>0.22397339999999999</v>
      </c>
      <c r="R56" s="118">
        <f t="shared" si="17"/>
        <v>0.22397339999999999</v>
      </c>
      <c r="S56" s="11">
        <f t="shared" si="20"/>
        <v>0</v>
      </c>
    </row>
    <row r="57" spans="2:19" ht="15" customHeight="1" x14ac:dyDescent="0.3">
      <c r="B57" s="62" t="s">
        <v>17</v>
      </c>
      <c r="C57" s="32">
        <v>353</v>
      </c>
      <c r="D57" s="98"/>
      <c r="E57" s="76"/>
      <c r="F57" s="116"/>
      <c r="G57" s="67"/>
      <c r="H57" s="68"/>
      <c r="I57" s="69"/>
      <c r="J57" s="69"/>
      <c r="K57" s="69"/>
      <c r="L57" s="69"/>
      <c r="M57" s="112">
        <v>0</v>
      </c>
      <c r="N57" s="100"/>
      <c r="O57" s="69"/>
      <c r="P57" s="69"/>
      <c r="Q57" s="69"/>
      <c r="R57" s="119"/>
      <c r="S57" s="69"/>
    </row>
    <row r="58" spans="2:19" ht="15" customHeight="1" x14ac:dyDescent="0.3">
      <c r="B58" s="62" t="s">
        <v>17</v>
      </c>
      <c r="C58" s="32">
        <v>354</v>
      </c>
      <c r="D58" s="98"/>
      <c r="E58" s="76"/>
      <c r="F58" s="116"/>
      <c r="G58" s="67"/>
      <c r="H58" s="68"/>
      <c r="I58" s="69"/>
      <c r="J58" s="69"/>
      <c r="K58" s="69"/>
      <c r="L58" s="69"/>
      <c r="M58" s="112">
        <v>0</v>
      </c>
      <c r="N58" s="100"/>
      <c r="O58" s="69"/>
      <c r="P58" s="69"/>
      <c r="Q58" s="69"/>
      <c r="R58" s="119"/>
      <c r="S58" s="69"/>
    </row>
    <row r="59" spans="2:19" ht="15" customHeight="1" x14ac:dyDescent="0.3">
      <c r="B59" s="62" t="s">
        <v>15</v>
      </c>
      <c r="C59" s="32">
        <v>355</v>
      </c>
      <c r="D59" s="98"/>
      <c r="E59" s="33" t="str">
        <f t="shared" si="19"/>
        <v/>
      </c>
      <c r="F59" s="115">
        <v>1.34491E-2</v>
      </c>
      <c r="G59" s="37">
        <f t="shared" ref="G59:G97" si="21">IF(E59="",1,E59/F59)</f>
        <v>1</v>
      </c>
      <c r="H59" s="28">
        <v>0.7</v>
      </c>
      <c r="I59" s="18">
        <v>6</v>
      </c>
      <c r="J59" s="18">
        <f t="shared" ref="J59:J97" ca="1" si="22">IF(B59="3 Islands",0,OFFSET($D$4,0,MATCH(B59,$E$3:$F$3))*F59*H59)</f>
        <v>0</v>
      </c>
      <c r="K59" s="18">
        <f t="shared" ref="K59:K97" si="23">IF(G59&gt;=H59,0,J59-D59)</f>
        <v>0</v>
      </c>
      <c r="L59" s="103">
        <f t="shared" ref="L59:L97" si="24">IF(1+SUMPRODUCT(($B$12:$B$97=B59)*($K$12:$K$97&gt;K59))&lt;=I59,0,K59)</f>
        <v>0</v>
      </c>
      <c r="M59" s="111">
        <v>0.249551</v>
      </c>
      <c r="N59" s="100"/>
      <c r="O59" s="21">
        <f t="shared" ref="O59:O97" si="25">IF(D59=0,0,N59/D59)</f>
        <v>0</v>
      </c>
      <c r="P59" s="70">
        <f t="shared" si="15"/>
        <v>0.32441629999999999</v>
      </c>
      <c r="Q59" s="71">
        <f t="shared" si="16"/>
        <v>0.1746857</v>
      </c>
      <c r="R59" s="120">
        <f t="shared" si="17"/>
        <v>0.1746857</v>
      </c>
      <c r="S59" s="11">
        <f t="shared" si="20"/>
        <v>0</v>
      </c>
    </row>
    <row r="60" spans="2:19" ht="15" customHeight="1" x14ac:dyDescent="0.3">
      <c r="B60" s="62" t="s">
        <v>15</v>
      </c>
      <c r="C60" s="32">
        <v>356</v>
      </c>
      <c r="D60" s="98"/>
      <c r="E60" s="33" t="str">
        <f t="shared" si="19"/>
        <v/>
      </c>
      <c r="F60" s="115">
        <v>7.6476000000000001E-3</v>
      </c>
      <c r="G60" s="37">
        <f t="shared" si="21"/>
        <v>1</v>
      </c>
      <c r="H60" s="28">
        <v>0.7</v>
      </c>
      <c r="I60" s="18">
        <v>6</v>
      </c>
      <c r="J60" s="18">
        <f t="shared" ca="1" si="22"/>
        <v>0</v>
      </c>
      <c r="K60" s="18">
        <f t="shared" si="23"/>
        <v>0</v>
      </c>
      <c r="L60" s="103">
        <f t="shared" si="24"/>
        <v>0</v>
      </c>
      <c r="M60" s="111">
        <v>0.21198600000000001</v>
      </c>
      <c r="N60" s="100"/>
      <c r="O60" s="21">
        <f t="shared" si="25"/>
        <v>0</v>
      </c>
      <c r="P60" s="70">
        <f t="shared" si="15"/>
        <v>0.27558180000000004</v>
      </c>
      <c r="Q60" s="71">
        <f t="shared" si="16"/>
        <v>0.1483902</v>
      </c>
      <c r="R60" s="120">
        <f t="shared" si="17"/>
        <v>0.1483902</v>
      </c>
      <c r="S60" s="11">
        <f t="shared" si="20"/>
        <v>0</v>
      </c>
    </row>
    <row r="61" spans="2:19" ht="15" customHeight="1" x14ac:dyDescent="0.3">
      <c r="B61" s="62" t="s">
        <v>15</v>
      </c>
      <c r="C61" s="32">
        <v>357</v>
      </c>
      <c r="D61" s="98"/>
      <c r="E61" s="33" t="str">
        <f t="shared" si="19"/>
        <v/>
      </c>
      <c r="F61" s="115">
        <v>1.06468E-2</v>
      </c>
      <c r="G61" s="37">
        <f t="shared" si="21"/>
        <v>1</v>
      </c>
      <c r="H61" s="28">
        <v>0.7</v>
      </c>
      <c r="I61" s="18">
        <v>6</v>
      </c>
      <c r="J61" s="18">
        <f t="shared" ca="1" si="22"/>
        <v>0</v>
      </c>
      <c r="K61" s="18">
        <f t="shared" si="23"/>
        <v>0</v>
      </c>
      <c r="L61" s="103">
        <f t="shared" si="24"/>
        <v>0</v>
      </c>
      <c r="M61" s="111">
        <v>0.26744200000000001</v>
      </c>
      <c r="N61" s="100"/>
      <c r="O61" s="21">
        <f t="shared" si="25"/>
        <v>0</v>
      </c>
      <c r="P61" s="70">
        <f t="shared" si="15"/>
        <v>0.34767460000000006</v>
      </c>
      <c r="Q61" s="71">
        <f t="shared" si="16"/>
        <v>0.1872094</v>
      </c>
      <c r="R61" s="120">
        <f t="shared" si="17"/>
        <v>0.1872094</v>
      </c>
      <c r="S61" s="11">
        <f t="shared" si="20"/>
        <v>0</v>
      </c>
    </row>
    <row r="62" spans="2:19" ht="15" customHeight="1" x14ac:dyDescent="0.3">
      <c r="B62" s="62" t="s">
        <v>15</v>
      </c>
      <c r="C62" s="32">
        <v>358</v>
      </c>
      <c r="D62" s="98"/>
      <c r="E62" s="33" t="str">
        <f t="shared" si="19"/>
        <v/>
      </c>
      <c r="F62" s="115">
        <v>2.8328099999999998E-2</v>
      </c>
      <c r="G62" s="37">
        <f t="shared" si="21"/>
        <v>1</v>
      </c>
      <c r="H62" s="28">
        <v>0.7</v>
      </c>
      <c r="I62" s="18">
        <v>6</v>
      </c>
      <c r="J62" s="18">
        <f t="shared" ca="1" si="22"/>
        <v>0</v>
      </c>
      <c r="K62" s="18">
        <f t="shared" si="23"/>
        <v>0</v>
      </c>
      <c r="L62" s="103">
        <f t="shared" si="24"/>
        <v>0</v>
      </c>
      <c r="M62" s="111">
        <v>0.42481400000000002</v>
      </c>
      <c r="N62" s="100"/>
      <c r="O62" s="21">
        <f t="shared" si="25"/>
        <v>0</v>
      </c>
      <c r="P62" s="70">
        <f t="shared" si="15"/>
        <v>0.55225820000000003</v>
      </c>
      <c r="Q62" s="71">
        <f t="shared" si="16"/>
        <v>0.29736980000000002</v>
      </c>
      <c r="R62" s="120">
        <f t="shared" si="17"/>
        <v>0.29736980000000002</v>
      </c>
      <c r="S62" s="11">
        <f t="shared" si="20"/>
        <v>0</v>
      </c>
    </row>
    <row r="63" spans="2:19" ht="15" customHeight="1" x14ac:dyDescent="0.3">
      <c r="B63" s="62" t="s">
        <v>15</v>
      </c>
      <c r="C63" s="32">
        <v>359</v>
      </c>
      <c r="D63" s="98"/>
      <c r="E63" s="33" t="str">
        <f t="shared" si="19"/>
        <v/>
      </c>
      <c r="F63" s="115">
        <v>1.0279699999999999E-2</v>
      </c>
      <c r="G63" s="37">
        <f t="shared" si="21"/>
        <v>1</v>
      </c>
      <c r="H63" s="28">
        <v>0.7</v>
      </c>
      <c r="I63" s="18">
        <v>6</v>
      </c>
      <c r="J63" s="18">
        <f t="shared" ca="1" si="22"/>
        <v>0</v>
      </c>
      <c r="K63" s="18">
        <f t="shared" si="23"/>
        <v>0</v>
      </c>
      <c r="L63" s="103">
        <f t="shared" si="24"/>
        <v>0</v>
      </c>
      <c r="M63" s="111">
        <v>0.48404199999999997</v>
      </c>
      <c r="N63" s="100"/>
      <c r="O63" s="21">
        <f t="shared" si="25"/>
        <v>0</v>
      </c>
      <c r="P63" s="70">
        <f t="shared" si="15"/>
        <v>0.6292546</v>
      </c>
      <c r="Q63" s="71">
        <f t="shared" si="16"/>
        <v>0.33882939999999995</v>
      </c>
      <c r="R63" s="120">
        <f t="shared" si="17"/>
        <v>0.33882939999999995</v>
      </c>
      <c r="S63" s="11">
        <f t="shared" si="20"/>
        <v>0</v>
      </c>
    </row>
    <row r="64" spans="2:19" ht="15" customHeight="1" x14ac:dyDescent="0.3">
      <c r="B64" s="62" t="s">
        <v>15</v>
      </c>
      <c r="C64" s="32">
        <v>360</v>
      </c>
      <c r="D64" s="98"/>
      <c r="E64" s="33" t="str">
        <f t="shared" si="19"/>
        <v/>
      </c>
      <c r="F64" s="115">
        <v>1.41627E-2</v>
      </c>
      <c r="G64" s="37">
        <f t="shared" si="21"/>
        <v>1</v>
      </c>
      <c r="H64" s="28">
        <v>0.7</v>
      </c>
      <c r="I64" s="18">
        <v>6</v>
      </c>
      <c r="J64" s="18">
        <f t="shared" ca="1" si="22"/>
        <v>0</v>
      </c>
      <c r="K64" s="18">
        <f t="shared" si="23"/>
        <v>0</v>
      </c>
      <c r="L64" s="103">
        <f t="shared" si="24"/>
        <v>0</v>
      </c>
      <c r="M64" s="112">
        <v>0</v>
      </c>
      <c r="N64" s="100"/>
      <c r="O64" s="21">
        <f t="shared" si="25"/>
        <v>0</v>
      </c>
      <c r="P64" s="70">
        <f t="shared" si="15"/>
        <v>0</v>
      </c>
      <c r="Q64" s="71">
        <f t="shared" si="16"/>
        <v>0</v>
      </c>
      <c r="R64" s="120" t="str">
        <f t="shared" si="17"/>
        <v/>
      </c>
      <c r="S64" s="11" t="str">
        <f t="shared" si="20"/>
        <v/>
      </c>
    </row>
    <row r="65" spans="2:19" ht="15" customHeight="1" x14ac:dyDescent="0.3">
      <c r="B65" s="62" t="s">
        <v>15</v>
      </c>
      <c r="C65" s="32">
        <v>362</v>
      </c>
      <c r="D65" s="98"/>
      <c r="E65" s="33" t="str">
        <f t="shared" si="19"/>
        <v/>
      </c>
      <c r="F65" s="115">
        <v>1.4568599999999999E-2</v>
      </c>
      <c r="G65" s="37">
        <f t="shared" si="21"/>
        <v>1</v>
      </c>
      <c r="H65" s="28">
        <v>0.7</v>
      </c>
      <c r="I65" s="18">
        <v>6</v>
      </c>
      <c r="J65" s="18">
        <f t="shared" ca="1" si="22"/>
        <v>0</v>
      </c>
      <c r="K65" s="18">
        <f t="shared" si="23"/>
        <v>0</v>
      </c>
      <c r="L65" s="103">
        <f t="shared" si="24"/>
        <v>0</v>
      </c>
      <c r="M65" s="112">
        <v>0</v>
      </c>
      <c r="N65" s="100"/>
      <c r="O65" s="21">
        <f t="shared" si="25"/>
        <v>0</v>
      </c>
      <c r="P65" s="70">
        <f t="shared" si="15"/>
        <v>0</v>
      </c>
      <c r="Q65" s="71">
        <f t="shared" si="16"/>
        <v>0</v>
      </c>
      <c r="R65" s="120" t="str">
        <f t="shared" si="17"/>
        <v/>
      </c>
      <c r="S65" s="11" t="str">
        <f t="shared" si="20"/>
        <v/>
      </c>
    </row>
    <row r="66" spans="2:19" ht="15" customHeight="1" x14ac:dyDescent="0.3">
      <c r="B66" s="62" t="s">
        <v>15</v>
      </c>
      <c r="C66" s="32">
        <v>363</v>
      </c>
      <c r="D66" s="98"/>
      <c r="E66" s="33" t="str">
        <f t="shared" si="19"/>
        <v/>
      </c>
      <c r="F66" s="115">
        <v>1.9355899999999999E-2</v>
      </c>
      <c r="G66" s="37">
        <f t="shared" si="21"/>
        <v>1</v>
      </c>
      <c r="H66" s="28">
        <v>0.7</v>
      </c>
      <c r="I66" s="18">
        <v>6</v>
      </c>
      <c r="J66" s="18">
        <f t="shared" ca="1" si="22"/>
        <v>0</v>
      </c>
      <c r="K66" s="18">
        <f t="shared" si="23"/>
        <v>0</v>
      </c>
      <c r="L66" s="103">
        <f t="shared" si="24"/>
        <v>0</v>
      </c>
      <c r="M66" s="111">
        <v>0.302371</v>
      </c>
      <c r="N66" s="100"/>
      <c r="O66" s="21">
        <f t="shared" si="25"/>
        <v>0</v>
      </c>
      <c r="P66" s="70">
        <f t="shared" si="15"/>
        <v>0.3930823</v>
      </c>
      <c r="Q66" s="71">
        <f t="shared" si="16"/>
        <v>0.21165969999999998</v>
      </c>
      <c r="R66" s="120">
        <f t="shared" si="17"/>
        <v>0.21165969999999998</v>
      </c>
      <c r="S66" s="11">
        <f t="shared" si="20"/>
        <v>0</v>
      </c>
    </row>
    <row r="67" spans="2:19" ht="15" customHeight="1" x14ac:dyDescent="0.3">
      <c r="B67" s="62" t="s">
        <v>15</v>
      </c>
      <c r="C67" s="32">
        <v>364</v>
      </c>
      <c r="D67" s="98"/>
      <c r="E67" s="33" t="str">
        <f t="shared" si="19"/>
        <v/>
      </c>
      <c r="F67" s="115">
        <v>9.4208999999999994E-3</v>
      </c>
      <c r="G67" s="37">
        <f t="shared" si="21"/>
        <v>1</v>
      </c>
      <c r="H67" s="28">
        <v>0.7</v>
      </c>
      <c r="I67" s="18">
        <v>6</v>
      </c>
      <c r="J67" s="18">
        <f t="shared" ca="1" si="22"/>
        <v>0</v>
      </c>
      <c r="K67" s="18">
        <f t="shared" si="23"/>
        <v>0</v>
      </c>
      <c r="L67" s="103">
        <f t="shared" si="24"/>
        <v>0</v>
      </c>
      <c r="M67" s="111">
        <v>0.56901500000000005</v>
      </c>
      <c r="N67" s="100"/>
      <c r="O67" s="21">
        <f t="shared" si="25"/>
        <v>0</v>
      </c>
      <c r="P67" s="70">
        <f t="shared" si="15"/>
        <v>0.73971950000000009</v>
      </c>
      <c r="Q67" s="71">
        <f t="shared" si="16"/>
        <v>0.39831050000000001</v>
      </c>
      <c r="R67" s="120">
        <f t="shared" si="17"/>
        <v>0.39831050000000001</v>
      </c>
      <c r="S67" s="11">
        <f t="shared" si="20"/>
        <v>0</v>
      </c>
    </row>
    <row r="68" spans="2:19" ht="15" customHeight="1" x14ac:dyDescent="0.3">
      <c r="B68" s="62" t="s">
        <v>15</v>
      </c>
      <c r="C68" s="32">
        <v>365</v>
      </c>
      <c r="D68" s="98"/>
      <c r="E68" s="33" t="str">
        <f t="shared" si="19"/>
        <v/>
      </c>
      <c r="F68" s="115">
        <v>8.2726999999999992E-3</v>
      </c>
      <c r="G68" s="37">
        <f t="shared" si="21"/>
        <v>1</v>
      </c>
      <c r="H68" s="28">
        <v>0.7</v>
      </c>
      <c r="I68" s="18">
        <v>6</v>
      </c>
      <c r="J68" s="18">
        <f t="shared" ca="1" si="22"/>
        <v>0</v>
      </c>
      <c r="K68" s="18">
        <f t="shared" si="23"/>
        <v>0</v>
      </c>
      <c r="L68" s="103">
        <f t="shared" si="24"/>
        <v>0</v>
      </c>
      <c r="M68" s="112">
        <v>0</v>
      </c>
      <c r="N68" s="100"/>
      <c r="O68" s="21">
        <f t="shared" si="25"/>
        <v>0</v>
      </c>
      <c r="P68" s="70">
        <f t="shared" si="15"/>
        <v>0</v>
      </c>
      <c r="Q68" s="71">
        <f t="shared" si="16"/>
        <v>0</v>
      </c>
      <c r="R68" s="120" t="str">
        <f t="shared" si="17"/>
        <v/>
      </c>
      <c r="S68" s="11" t="str">
        <f t="shared" si="20"/>
        <v/>
      </c>
    </row>
    <row r="69" spans="2:19" ht="15" customHeight="1" x14ac:dyDescent="0.3">
      <c r="B69" s="62" t="s">
        <v>15</v>
      </c>
      <c r="C69" s="32">
        <v>366</v>
      </c>
      <c r="D69" s="98"/>
      <c r="E69" s="33" t="str">
        <f t="shared" si="19"/>
        <v/>
      </c>
      <c r="F69" s="115">
        <v>1.04701E-2</v>
      </c>
      <c r="G69" s="37">
        <f t="shared" si="21"/>
        <v>1</v>
      </c>
      <c r="H69" s="28">
        <v>0.7</v>
      </c>
      <c r="I69" s="18">
        <v>6</v>
      </c>
      <c r="J69" s="18">
        <f t="shared" ca="1" si="22"/>
        <v>0</v>
      </c>
      <c r="K69" s="18">
        <f t="shared" si="23"/>
        <v>0</v>
      </c>
      <c r="L69" s="103">
        <f t="shared" si="24"/>
        <v>0</v>
      </c>
      <c r="M69" s="111">
        <v>0.50196200000000002</v>
      </c>
      <c r="N69" s="100"/>
      <c r="O69" s="21">
        <f t="shared" si="25"/>
        <v>0</v>
      </c>
      <c r="P69" s="70">
        <f t="shared" si="15"/>
        <v>0.65255060000000009</v>
      </c>
      <c r="Q69" s="71">
        <f t="shared" si="16"/>
        <v>0.3513734</v>
      </c>
      <c r="R69" s="120">
        <f t="shared" si="17"/>
        <v>0.3513734</v>
      </c>
      <c r="S69" s="11">
        <f t="shared" si="20"/>
        <v>0</v>
      </c>
    </row>
    <row r="70" spans="2:19" ht="15" customHeight="1" x14ac:dyDescent="0.3">
      <c r="B70" s="62" t="s">
        <v>15</v>
      </c>
      <c r="C70" s="32">
        <v>367</v>
      </c>
      <c r="D70" s="98"/>
      <c r="E70" s="33" t="str">
        <f t="shared" si="19"/>
        <v/>
      </c>
      <c r="F70" s="115">
        <v>1.32032E-2</v>
      </c>
      <c r="G70" s="37">
        <f t="shared" si="21"/>
        <v>1</v>
      </c>
      <c r="H70" s="28">
        <v>0.7</v>
      </c>
      <c r="I70" s="18">
        <v>6</v>
      </c>
      <c r="J70" s="18">
        <f t="shared" ca="1" si="22"/>
        <v>0</v>
      </c>
      <c r="K70" s="18">
        <f t="shared" si="23"/>
        <v>0</v>
      </c>
      <c r="L70" s="103">
        <f t="shared" si="24"/>
        <v>0</v>
      </c>
      <c r="M70" s="111">
        <v>0.32533099999999998</v>
      </c>
      <c r="N70" s="100"/>
      <c r="O70" s="21">
        <f t="shared" si="25"/>
        <v>0</v>
      </c>
      <c r="P70" s="70">
        <f t="shared" si="15"/>
        <v>0.42293029999999998</v>
      </c>
      <c r="Q70" s="71">
        <f t="shared" si="16"/>
        <v>0.22773169999999998</v>
      </c>
      <c r="R70" s="120">
        <f t="shared" si="17"/>
        <v>0.22773169999999998</v>
      </c>
      <c r="S70" s="11">
        <f t="shared" si="20"/>
        <v>0</v>
      </c>
    </row>
    <row r="71" spans="2:19" ht="15" customHeight="1" x14ac:dyDescent="0.3">
      <c r="B71" s="62" t="s">
        <v>15</v>
      </c>
      <c r="C71" s="32">
        <v>368</v>
      </c>
      <c r="D71" s="98"/>
      <c r="E71" s="33" t="str">
        <f t="shared" si="19"/>
        <v/>
      </c>
      <c r="F71" s="115">
        <v>8.7346999999999998E-3</v>
      </c>
      <c r="G71" s="37">
        <f t="shared" si="21"/>
        <v>1</v>
      </c>
      <c r="H71" s="28">
        <v>0.7</v>
      </c>
      <c r="I71" s="18">
        <v>6</v>
      </c>
      <c r="J71" s="18">
        <f t="shared" ca="1" si="22"/>
        <v>0</v>
      </c>
      <c r="K71" s="18">
        <f t="shared" si="23"/>
        <v>0</v>
      </c>
      <c r="L71" s="103">
        <f t="shared" si="24"/>
        <v>0</v>
      </c>
      <c r="M71" s="111">
        <v>0.54010899999999995</v>
      </c>
      <c r="N71" s="100"/>
      <c r="O71" s="21">
        <f t="shared" si="25"/>
        <v>0</v>
      </c>
      <c r="P71" s="70">
        <f t="shared" si="15"/>
        <v>0.70214169999999998</v>
      </c>
      <c r="Q71" s="71">
        <f t="shared" si="16"/>
        <v>0.37807629999999992</v>
      </c>
      <c r="R71" s="120">
        <f t="shared" si="17"/>
        <v>0.37807629999999992</v>
      </c>
      <c r="S71" s="11">
        <f t="shared" si="20"/>
        <v>0</v>
      </c>
    </row>
    <row r="72" spans="2:19" ht="15" customHeight="1" x14ac:dyDescent="0.3">
      <c r="B72" s="62" t="s">
        <v>15</v>
      </c>
      <c r="C72" s="32">
        <v>369</v>
      </c>
      <c r="D72" s="98"/>
      <c r="E72" s="33" t="str">
        <f t="shared" si="19"/>
        <v/>
      </c>
      <c r="F72" s="115">
        <v>1.32602E-2</v>
      </c>
      <c r="G72" s="37">
        <f t="shared" si="21"/>
        <v>1</v>
      </c>
      <c r="H72" s="28">
        <v>0.7</v>
      </c>
      <c r="I72" s="18">
        <v>6</v>
      </c>
      <c r="J72" s="18">
        <f t="shared" ca="1" si="22"/>
        <v>0</v>
      </c>
      <c r="K72" s="18">
        <f t="shared" si="23"/>
        <v>0</v>
      </c>
      <c r="L72" s="103">
        <f t="shared" si="24"/>
        <v>0</v>
      </c>
      <c r="M72" s="112">
        <v>0</v>
      </c>
      <c r="N72" s="100"/>
      <c r="O72" s="21">
        <f t="shared" si="25"/>
        <v>0</v>
      </c>
      <c r="P72" s="70">
        <f t="shared" si="15"/>
        <v>0</v>
      </c>
      <c r="Q72" s="71">
        <f t="shared" si="16"/>
        <v>0</v>
      </c>
      <c r="R72" s="120" t="str">
        <f t="shared" si="17"/>
        <v/>
      </c>
      <c r="S72" s="11" t="str">
        <f t="shared" si="20"/>
        <v/>
      </c>
    </row>
    <row r="73" spans="2:19" ht="15" customHeight="1" x14ac:dyDescent="0.3">
      <c r="B73" s="62" t="s">
        <v>15</v>
      </c>
      <c r="C73" s="32">
        <v>370</v>
      </c>
      <c r="D73" s="98"/>
      <c r="E73" s="33" t="str">
        <f t="shared" si="19"/>
        <v/>
      </c>
      <c r="F73" s="115">
        <v>5.7682000000000002E-3</v>
      </c>
      <c r="G73" s="37">
        <f t="shared" si="21"/>
        <v>1</v>
      </c>
      <c r="H73" s="28">
        <v>0.7</v>
      </c>
      <c r="I73" s="18">
        <v>6</v>
      </c>
      <c r="J73" s="18">
        <f t="shared" ca="1" si="22"/>
        <v>0</v>
      </c>
      <c r="K73" s="18">
        <f t="shared" si="23"/>
        <v>0</v>
      </c>
      <c r="L73" s="103">
        <f t="shared" si="24"/>
        <v>0</v>
      </c>
      <c r="M73" s="112">
        <v>0</v>
      </c>
      <c r="N73" s="100"/>
      <c r="O73" s="21">
        <f t="shared" si="25"/>
        <v>0</v>
      </c>
      <c r="P73" s="70">
        <f t="shared" si="15"/>
        <v>0</v>
      </c>
      <c r="Q73" s="71">
        <f t="shared" si="16"/>
        <v>0</v>
      </c>
      <c r="R73" s="120" t="str">
        <f t="shared" si="17"/>
        <v/>
      </c>
      <c r="S73" s="11" t="str">
        <f t="shared" si="20"/>
        <v/>
      </c>
    </row>
    <row r="74" spans="2:19" ht="15" customHeight="1" x14ac:dyDescent="0.3">
      <c r="B74" s="62" t="s">
        <v>15</v>
      </c>
      <c r="C74" s="32">
        <v>374</v>
      </c>
      <c r="D74" s="98"/>
      <c r="E74" s="33" t="str">
        <f t="shared" si="19"/>
        <v/>
      </c>
      <c r="F74" s="115">
        <v>9.2417999999999997E-3</v>
      </c>
      <c r="G74" s="37">
        <f t="shared" si="21"/>
        <v>1</v>
      </c>
      <c r="H74" s="28">
        <v>0.7</v>
      </c>
      <c r="I74" s="18">
        <v>6</v>
      </c>
      <c r="J74" s="18">
        <f t="shared" ca="1" si="22"/>
        <v>0</v>
      </c>
      <c r="K74" s="18">
        <f t="shared" si="23"/>
        <v>0</v>
      </c>
      <c r="L74" s="103">
        <f t="shared" si="24"/>
        <v>0</v>
      </c>
      <c r="M74" s="112">
        <v>0</v>
      </c>
      <c r="N74" s="100"/>
      <c r="O74" s="21">
        <f t="shared" si="25"/>
        <v>0</v>
      </c>
      <c r="P74" s="70">
        <f t="shared" si="15"/>
        <v>0</v>
      </c>
      <c r="Q74" s="71">
        <f t="shared" si="16"/>
        <v>0</v>
      </c>
      <c r="R74" s="120" t="str">
        <f t="shared" si="17"/>
        <v/>
      </c>
      <c r="S74" s="11" t="str">
        <f t="shared" si="20"/>
        <v/>
      </c>
    </row>
    <row r="75" spans="2:19" ht="15" customHeight="1" x14ac:dyDescent="0.3">
      <c r="B75" s="62" t="s">
        <v>15</v>
      </c>
      <c r="C75" s="32">
        <v>375</v>
      </c>
      <c r="D75" s="98"/>
      <c r="E75" s="33" t="str">
        <f t="shared" si="19"/>
        <v/>
      </c>
      <c r="F75" s="115">
        <v>1.79239E-2</v>
      </c>
      <c r="G75" s="37">
        <f t="shared" si="21"/>
        <v>1</v>
      </c>
      <c r="H75" s="28">
        <v>0.7</v>
      </c>
      <c r="I75" s="18">
        <v>6</v>
      </c>
      <c r="J75" s="18">
        <f t="shared" ca="1" si="22"/>
        <v>0</v>
      </c>
      <c r="K75" s="18">
        <f t="shared" si="23"/>
        <v>0</v>
      </c>
      <c r="L75" s="103">
        <f t="shared" si="24"/>
        <v>0</v>
      </c>
      <c r="M75" s="112">
        <v>0</v>
      </c>
      <c r="N75" s="100"/>
      <c r="O75" s="21">
        <f t="shared" si="25"/>
        <v>0</v>
      </c>
      <c r="P75" s="70">
        <f t="shared" si="15"/>
        <v>0</v>
      </c>
      <c r="Q75" s="71">
        <f t="shared" si="16"/>
        <v>0</v>
      </c>
      <c r="R75" s="120" t="str">
        <f t="shared" si="17"/>
        <v/>
      </c>
      <c r="S75" s="11" t="str">
        <f t="shared" si="20"/>
        <v/>
      </c>
    </row>
    <row r="76" spans="2:19" ht="15" customHeight="1" x14ac:dyDescent="0.3">
      <c r="B76" s="62" t="s">
        <v>15</v>
      </c>
      <c r="C76" s="32">
        <v>376</v>
      </c>
      <c r="D76" s="98"/>
      <c r="E76" s="33" t="str">
        <f t="shared" ref="E76:E97" si="26">IF(SUMIF($B$12:$B$97,B76,$D$12:$D$97)=0,"",ROUND(D76/SUMIF($B$12:$B$97,B76,$D$12:$D$97),4))</f>
        <v/>
      </c>
      <c r="F76" s="115">
        <v>1.3761600000000001E-2</v>
      </c>
      <c r="G76" s="37">
        <f t="shared" si="21"/>
        <v>1</v>
      </c>
      <c r="H76" s="28">
        <v>0.7</v>
      </c>
      <c r="I76" s="18">
        <v>6</v>
      </c>
      <c r="J76" s="18">
        <f t="shared" ca="1" si="22"/>
        <v>0</v>
      </c>
      <c r="K76" s="18">
        <f t="shared" si="23"/>
        <v>0</v>
      </c>
      <c r="L76" s="103">
        <f t="shared" si="24"/>
        <v>0</v>
      </c>
      <c r="M76" s="112">
        <v>0.64759800000000001</v>
      </c>
      <c r="N76" s="100"/>
      <c r="O76" s="21">
        <f t="shared" si="25"/>
        <v>0</v>
      </c>
      <c r="P76" s="70">
        <f t="shared" si="15"/>
        <v>0.8418774</v>
      </c>
      <c r="Q76" s="71">
        <f t="shared" si="16"/>
        <v>0.45331859999999996</v>
      </c>
      <c r="R76" s="120">
        <f t="shared" si="17"/>
        <v>0.45331859999999996</v>
      </c>
      <c r="S76" s="11">
        <f t="shared" ref="S76:S97" si="27">IF(R76&lt;&gt;"",-R76*$O$6,"")</f>
        <v>0</v>
      </c>
    </row>
    <row r="77" spans="2:19" ht="15" customHeight="1" x14ac:dyDescent="0.3">
      <c r="B77" s="62" t="s">
        <v>15</v>
      </c>
      <c r="C77" s="32">
        <v>377</v>
      </c>
      <c r="D77" s="98"/>
      <c r="E77" s="33" t="str">
        <f t="shared" si="26"/>
        <v/>
      </c>
      <c r="F77" s="115">
        <v>1.62985E-2</v>
      </c>
      <c r="G77" s="37">
        <f t="shared" si="21"/>
        <v>1</v>
      </c>
      <c r="H77" s="28">
        <v>0.7</v>
      </c>
      <c r="I77" s="18">
        <v>6</v>
      </c>
      <c r="J77" s="18">
        <f t="shared" ca="1" si="22"/>
        <v>0</v>
      </c>
      <c r="K77" s="18">
        <f t="shared" si="23"/>
        <v>0</v>
      </c>
      <c r="L77" s="103">
        <f t="shared" si="24"/>
        <v>0</v>
      </c>
      <c r="M77" s="112">
        <v>0</v>
      </c>
      <c r="N77" s="100"/>
      <c r="O77" s="21">
        <f t="shared" si="25"/>
        <v>0</v>
      </c>
      <c r="P77" s="70">
        <f t="shared" si="15"/>
        <v>0</v>
      </c>
      <c r="Q77" s="71">
        <f t="shared" si="16"/>
        <v>0</v>
      </c>
      <c r="R77" s="120" t="str">
        <f t="shared" si="17"/>
        <v/>
      </c>
      <c r="S77" s="11" t="str">
        <f t="shared" si="27"/>
        <v/>
      </c>
    </row>
    <row r="78" spans="2:19" ht="15" customHeight="1" x14ac:dyDescent="0.3">
      <c r="B78" s="62" t="s">
        <v>15</v>
      </c>
      <c r="C78" s="32">
        <v>378</v>
      </c>
      <c r="D78" s="98"/>
      <c r="E78" s="33" t="str">
        <f t="shared" si="26"/>
        <v/>
      </c>
      <c r="F78" s="115">
        <v>1.8905700000000001E-2</v>
      </c>
      <c r="G78" s="37">
        <f t="shared" si="21"/>
        <v>1</v>
      </c>
      <c r="H78" s="28">
        <v>0.7</v>
      </c>
      <c r="I78" s="18">
        <v>6</v>
      </c>
      <c r="J78" s="18">
        <f t="shared" ca="1" si="22"/>
        <v>0</v>
      </c>
      <c r="K78" s="18">
        <f t="shared" si="23"/>
        <v>0</v>
      </c>
      <c r="L78" s="103">
        <f t="shared" si="24"/>
        <v>0</v>
      </c>
      <c r="M78" s="112">
        <v>0</v>
      </c>
      <c r="N78" s="100"/>
      <c r="O78" s="21">
        <f t="shared" si="25"/>
        <v>0</v>
      </c>
      <c r="P78" s="70">
        <f t="shared" si="15"/>
        <v>0</v>
      </c>
      <c r="Q78" s="71">
        <f t="shared" si="16"/>
        <v>0</v>
      </c>
      <c r="R78" s="120" t="str">
        <f t="shared" si="17"/>
        <v/>
      </c>
      <c r="S78" s="11" t="str">
        <f t="shared" si="27"/>
        <v/>
      </c>
    </row>
    <row r="79" spans="2:19" ht="15" customHeight="1" x14ac:dyDescent="0.3">
      <c r="B79" s="62" t="s">
        <v>15</v>
      </c>
      <c r="C79" s="32">
        <v>379</v>
      </c>
      <c r="D79" s="98"/>
      <c r="E79" s="33" t="str">
        <f t="shared" si="26"/>
        <v/>
      </c>
      <c r="F79" s="115">
        <v>1.4646299999999999E-2</v>
      </c>
      <c r="G79" s="37">
        <f t="shared" si="21"/>
        <v>1</v>
      </c>
      <c r="H79" s="28">
        <v>0.7</v>
      </c>
      <c r="I79" s="18">
        <v>6</v>
      </c>
      <c r="J79" s="18">
        <f t="shared" ca="1" si="22"/>
        <v>0</v>
      </c>
      <c r="K79" s="18">
        <f t="shared" si="23"/>
        <v>0</v>
      </c>
      <c r="L79" s="103">
        <f t="shared" si="24"/>
        <v>0</v>
      </c>
      <c r="M79" s="111">
        <v>0.33213700000000002</v>
      </c>
      <c r="N79" s="100"/>
      <c r="O79" s="21">
        <f t="shared" si="25"/>
        <v>0</v>
      </c>
      <c r="P79" s="70">
        <f t="shared" si="15"/>
        <v>0.43177810000000005</v>
      </c>
      <c r="Q79" s="71">
        <f t="shared" si="16"/>
        <v>0.23249590000000001</v>
      </c>
      <c r="R79" s="120">
        <f t="shared" si="17"/>
        <v>0.23249590000000001</v>
      </c>
      <c r="S79" s="11">
        <f t="shared" si="27"/>
        <v>0</v>
      </c>
    </row>
    <row r="80" spans="2:19" ht="15" customHeight="1" x14ac:dyDescent="0.3">
      <c r="B80" s="62" t="s">
        <v>15</v>
      </c>
      <c r="C80" s="32">
        <v>380</v>
      </c>
      <c r="D80" s="98"/>
      <c r="E80" s="33" t="str">
        <f t="shared" si="26"/>
        <v/>
      </c>
      <c r="F80" s="115">
        <v>1.6208400000000001E-2</v>
      </c>
      <c r="G80" s="37">
        <f t="shared" si="21"/>
        <v>1</v>
      </c>
      <c r="H80" s="28">
        <v>0.7</v>
      </c>
      <c r="I80" s="18">
        <v>6</v>
      </c>
      <c r="J80" s="18">
        <f t="shared" ca="1" si="22"/>
        <v>0</v>
      </c>
      <c r="K80" s="18">
        <f t="shared" si="23"/>
        <v>0</v>
      </c>
      <c r="L80" s="103">
        <f t="shared" si="24"/>
        <v>0</v>
      </c>
      <c r="M80" s="112">
        <v>0</v>
      </c>
      <c r="N80" s="100"/>
      <c r="O80" s="21">
        <f t="shared" si="25"/>
        <v>0</v>
      </c>
      <c r="P80" s="70">
        <f t="shared" si="15"/>
        <v>0</v>
      </c>
      <c r="Q80" s="71">
        <f t="shared" si="16"/>
        <v>0</v>
      </c>
      <c r="R80" s="120" t="str">
        <f t="shared" si="17"/>
        <v/>
      </c>
      <c r="S80" s="11" t="str">
        <f t="shared" si="27"/>
        <v/>
      </c>
    </row>
    <row r="81" spans="2:19" ht="15" customHeight="1" x14ac:dyDescent="0.3">
      <c r="B81" s="62" t="s">
        <v>15</v>
      </c>
      <c r="C81" s="32">
        <v>384</v>
      </c>
      <c r="D81" s="98"/>
      <c r="E81" s="33" t="str">
        <f t="shared" si="26"/>
        <v/>
      </c>
      <c r="F81" s="115">
        <v>1.6669699999999999E-2</v>
      </c>
      <c r="G81" s="37">
        <f t="shared" si="21"/>
        <v>1</v>
      </c>
      <c r="H81" s="28">
        <v>0.7</v>
      </c>
      <c r="I81" s="18">
        <v>6</v>
      </c>
      <c r="J81" s="18">
        <f t="shared" ca="1" si="22"/>
        <v>0</v>
      </c>
      <c r="K81" s="18">
        <f t="shared" si="23"/>
        <v>0</v>
      </c>
      <c r="L81" s="103">
        <f t="shared" si="24"/>
        <v>0</v>
      </c>
      <c r="M81" s="112">
        <v>0</v>
      </c>
      <c r="N81" s="100"/>
      <c r="O81" s="21">
        <f t="shared" si="25"/>
        <v>0</v>
      </c>
      <c r="P81" s="70">
        <f t="shared" si="15"/>
        <v>0</v>
      </c>
      <c r="Q81" s="71">
        <f t="shared" si="16"/>
        <v>0</v>
      </c>
      <c r="R81" s="120" t="str">
        <f t="shared" si="17"/>
        <v/>
      </c>
      <c r="S81" s="11" t="str">
        <f t="shared" si="27"/>
        <v/>
      </c>
    </row>
    <row r="82" spans="2:19" ht="15" customHeight="1" x14ac:dyDescent="0.3">
      <c r="B82" s="62" t="s">
        <v>15</v>
      </c>
      <c r="C82" s="32">
        <v>385</v>
      </c>
      <c r="D82" s="98"/>
      <c r="E82" s="33" t="str">
        <f t="shared" si="26"/>
        <v/>
      </c>
      <c r="F82" s="115">
        <v>2.4596E-2</v>
      </c>
      <c r="G82" s="37">
        <f t="shared" si="21"/>
        <v>1</v>
      </c>
      <c r="H82" s="28">
        <v>0.7</v>
      </c>
      <c r="I82" s="18">
        <v>6</v>
      </c>
      <c r="J82" s="18">
        <f t="shared" ca="1" si="22"/>
        <v>0</v>
      </c>
      <c r="K82" s="18">
        <f t="shared" si="23"/>
        <v>0</v>
      </c>
      <c r="L82" s="103">
        <f t="shared" si="24"/>
        <v>0</v>
      </c>
      <c r="M82" s="111">
        <v>0.44085200000000002</v>
      </c>
      <c r="N82" s="100"/>
      <c r="O82" s="21">
        <f t="shared" si="25"/>
        <v>0</v>
      </c>
      <c r="P82" s="70">
        <f t="shared" si="15"/>
        <v>0.57310760000000005</v>
      </c>
      <c r="Q82" s="71">
        <f t="shared" si="16"/>
        <v>0.30859639999999999</v>
      </c>
      <c r="R82" s="120">
        <f t="shared" si="17"/>
        <v>0.30859639999999999</v>
      </c>
      <c r="S82" s="11">
        <f t="shared" si="27"/>
        <v>0</v>
      </c>
    </row>
    <row r="83" spans="2:19" ht="15" customHeight="1" x14ac:dyDescent="0.3">
      <c r="B83" s="62" t="s">
        <v>15</v>
      </c>
      <c r="C83" s="32">
        <v>386</v>
      </c>
      <c r="D83" s="98"/>
      <c r="E83" s="33" t="str">
        <f t="shared" si="26"/>
        <v/>
      </c>
      <c r="F83" s="115">
        <v>1.52176E-2</v>
      </c>
      <c r="G83" s="37">
        <f t="shared" si="21"/>
        <v>1</v>
      </c>
      <c r="H83" s="28">
        <v>0.7</v>
      </c>
      <c r="I83" s="18">
        <v>6</v>
      </c>
      <c r="J83" s="18">
        <f t="shared" ca="1" si="22"/>
        <v>0</v>
      </c>
      <c r="K83" s="18">
        <f t="shared" si="23"/>
        <v>0</v>
      </c>
      <c r="L83" s="103">
        <f t="shared" si="24"/>
        <v>0</v>
      </c>
      <c r="M83" s="111">
        <v>0.464806</v>
      </c>
      <c r="N83" s="100"/>
      <c r="O83" s="21">
        <f t="shared" si="25"/>
        <v>0</v>
      </c>
      <c r="P83" s="70">
        <f t="shared" si="15"/>
        <v>0.6042478</v>
      </c>
      <c r="Q83" s="71">
        <f t="shared" si="16"/>
        <v>0.32536419999999999</v>
      </c>
      <c r="R83" s="120">
        <f t="shared" si="17"/>
        <v>0.32536419999999999</v>
      </c>
      <c r="S83" s="11">
        <f t="shared" si="27"/>
        <v>0</v>
      </c>
    </row>
    <row r="84" spans="2:19" ht="15" customHeight="1" x14ac:dyDescent="0.3">
      <c r="B84" s="62" t="s">
        <v>15</v>
      </c>
      <c r="C84" s="32">
        <v>387</v>
      </c>
      <c r="D84" s="98"/>
      <c r="E84" s="33" t="str">
        <f t="shared" si="26"/>
        <v/>
      </c>
      <c r="F84" s="115">
        <v>1.1731999999999999E-2</v>
      </c>
      <c r="G84" s="37">
        <f t="shared" si="21"/>
        <v>1</v>
      </c>
      <c r="H84" s="28">
        <v>0.7</v>
      </c>
      <c r="I84" s="18">
        <v>6</v>
      </c>
      <c r="J84" s="18">
        <f t="shared" ca="1" si="22"/>
        <v>0</v>
      </c>
      <c r="K84" s="18">
        <f t="shared" si="23"/>
        <v>0</v>
      </c>
      <c r="L84" s="103">
        <f t="shared" si="24"/>
        <v>0</v>
      </c>
      <c r="M84" s="111">
        <v>0.34387800000000002</v>
      </c>
      <c r="N84" s="100"/>
      <c r="O84" s="21">
        <f t="shared" si="25"/>
        <v>0</v>
      </c>
      <c r="P84" s="70">
        <f t="shared" si="15"/>
        <v>0.44704140000000003</v>
      </c>
      <c r="Q84" s="71">
        <f t="shared" si="16"/>
        <v>0.2407146</v>
      </c>
      <c r="R84" s="120">
        <f t="shared" si="17"/>
        <v>0.2407146</v>
      </c>
      <c r="S84" s="11">
        <f t="shared" si="27"/>
        <v>0</v>
      </c>
    </row>
    <row r="85" spans="2:19" ht="15" customHeight="1" x14ac:dyDescent="0.3">
      <c r="B85" s="62" t="s">
        <v>15</v>
      </c>
      <c r="C85" s="32">
        <v>388</v>
      </c>
      <c r="D85" s="98"/>
      <c r="E85" s="33" t="str">
        <f t="shared" si="26"/>
        <v/>
      </c>
      <c r="F85" s="115">
        <v>1.33045E-2</v>
      </c>
      <c r="G85" s="37">
        <f t="shared" si="21"/>
        <v>1</v>
      </c>
      <c r="H85" s="28">
        <v>0.7</v>
      </c>
      <c r="I85" s="18">
        <v>6</v>
      </c>
      <c r="J85" s="18">
        <f t="shared" ca="1" si="22"/>
        <v>0</v>
      </c>
      <c r="K85" s="18">
        <f t="shared" si="23"/>
        <v>0</v>
      </c>
      <c r="L85" s="103">
        <f t="shared" si="24"/>
        <v>0</v>
      </c>
      <c r="M85" s="111">
        <v>0.188808</v>
      </c>
      <c r="N85" s="100"/>
      <c r="O85" s="21">
        <f t="shared" si="25"/>
        <v>0</v>
      </c>
      <c r="P85" s="70">
        <f t="shared" si="15"/>
        <v>0.24545040000000001</v>
      </c>
      <c r="Q85" s="71">
        <f t="shared" si="16"/>
        <v>0.13216559999999999</v>
      </c>
      <c r="R85" s="120">
        <f t="shared" si="17"/>
        <v>0.13216559999999999</v>
      </c>
      <c r="S85" s="11">
        <f t="shared" si="27"/>
        <v>0</v>
      </c>
    </row>
    <row r="86" spans="2:19" ht="15" customHeight="1" x14ac:dyDescent="0.3">
      <c r="B86" s="62" t="s">
        <v>15</v>
      </c>
      <c r="C86" s="32">
        <v>389</v>
      </c>
      <c r="D86" s="98"/>
      <c r="E86" s="33" t="str">
        <f t="shared" si="26"/>
        <v/>
      </c>
      <c r="F86" s="115">
        <v>1.7923700000000001E-2</v>
      </c>
      <c r="G86" s="37">
        <f t="shared" si="21"/>
        <v>1</v>
      </c>
      <c r="H86" s="28">
        <v>0.7</v>
      </c>
      <c r="I86" s="18">
        <v>6</v>
      </c>
      <c r="J86" s="18">
        <f t="shared" ca="1" si="22"/>
        <v>0</v>
      </c>
      <c r="K86" s="18">
        <f t="shared" si="23"/>
        <v>0</v>
      </c>
      <c r="L86" s="103">
        <f t="shared" si="24"/>
        <v>0</v>
      </c>
      <c r="M86" s="111">
        <v>0.42954599999999998</v>
      </c>
      <c r="N86" s="100"/>
      <c r="O86" s="21">
        <f t="shared" si="25"/>
        <v>0</v>
      </c>
      <c r="P86" s="70">
        <f t="shared" si="15"/>
        <v>0.55840979999999996</v>
      </c>
      <c r="Q86" s="71">
        <f t="shared" si="16"/>
        <v>0.30068219999999996</v>
      </c>
      <c r="R86" s="120">
        <f t="shared" si="17"/>
        <v>0.30068219999999996</v>
      </c>
      <c r="S86" s="11">
        <f t="shared" si="27"/>
        <v>0</v>
      </c>
    </row>
    <row r="87" spans="2:19" ht="15" customHeight="1" x14ac:dyDescent="0.3">
      <c r="B87" s="62" t="s">
        <v>15</v>
      </c>
      <c r="C87" s="32">
        <v>390</v>
      </c>
      <c r="D87" s="98"/>
      <c r="E87" s="33" t="str">
        <f t="shared" si="26"/>
        <v/>
      </c>
      <c r="F87" s="115">
        <v>8.8228999999999998E-3</v>
      </c>
      <c r="G87" s="37">
        <f t="shared" si="21"/>
        <v>1</v>
      </c>
      <c r="H87" s="28">
        <v>0.7</v>
      </c>
      <c r="I87" s="18">
        <v>6</v>
      </c>
      <c r="J87" s="18">
        <f t="shared" ca="1" si="22"/>
        <v>0</v>
      </c>
      <c r="K87" s="18">
        <f t="shared" si="23"/>
        <v>0</v>
      </c>
      <c r="L87" s="103">
        <f t="shared" si="24"/>
        <v>0</v>
      </c>
      <c r="M87" s="111">
        <v>0.31651099999999999</v>
      </c>
      <c r="N87" s="100"/>
      <c r="O87" s="21">
        <f t="shared" si="25"/>
        <v>0</v>
      </c>
      <c r="P87" s="70">
        <f t="shared" si="15"/>
        <v>0.41146430000000001</v>
      </c>
      <c r="Q87" s="71">
        <f t="shared" si="16"/>
        <v>0.22155769999999997</v>
      </c>
      <c r="R87" s="120">
        <f t="shared" si="17"/>
        <v>0.22155769999999997</v>
      </c>
      <c r="S87" s="11">
        <f t="shared" si="27"/>
        <v>0</v>
      </c>
    </row>
    <row r="88" spans="2:19" ht="15" customHeight="1" x14ac:dyDescent="0.3">
      <c r="B88" s="62" t="s">
        <v>15</v>
      </c>
      <c r="C88" s="32">
        <v>393</v>
      </c>
      <c r="D88" s="98"/>
      <c r="E88" s="33" t="str">
        <f t="shared" si="26"/>
        <v/>
      </c>
      <c r="F88" s="115">
        <v>1.0291E-2</v>
      </c>
      <c r="G88" s="37">
        <f t="shared" si="21"/>
        <v>1</v>
      </c>
      <c r="H88" s="28">
        <v>0.7</v>
      </c>
      <c r="I88" s="18">
        <v>6</v>
      </c>
      <c r="J88" s="18">
        <f t="shared" ca="1" si="22"/>
        <v>0</v>
      </c>
      <c r="K88" s="18">
        <f t="shared" si="23"/>
        <v>0</v>
      </c>
      <c r="L88" s="103">
        <f t="shared" si="24"/>
        <v>0</v>
      </c>
      <c r="M88" s="111">
        <v>0.29513</v>
      </c>
      <c r="N88" s="100"/>
      <c r="O88" s="21">
        <f t="shared" si="25"/>
        <v>0</v>
      </c>
      <c r="P88" s="70">
        <f t="shared" si="15"/>
        <v>0.38366900000000004</v>
      </c>
      <c r="Q88" s="71">
        <f t="shared" si="16"/>
        <v>0.206591</v>
      </c>
      <c r="R88" s="120">
        <f t="shared" si="17"/>
        <v>0.206591</v>
      </c>
      <c r="S88" s="11">
        <f t="shared" si="27"/>
        <v>0</v>
      </c>
    </row>
    <row r="89" spans="2:19" ht="15" customHeight="1" x14ac:dyDescent="0.3">
      <c r="B89" s="62" t="s">
        <v>15</v>
      </c>
      <c r="C89" s="32">
        <v>394</v>
      </c>
      <c r="D89" s="98"/>
      <c r="E89" s="33" t="str">
        <f t="shared" si="26"/>
        <v/>
      </c>
      <c r="F89" s="115">
        <v>5.4916000000000001E-3</v>
      </c>
      <c r="G89" s="37">
        <f t="shared" si="21"/>
        <v>1</v>
      </c>
      <c r="H89" s="28">
        <v>0.7</v>
      </c>
      <c r="I89" s="18">
        <v>6</v>
      </c>
      <c r="J89" s="18">
        <f t="shared" ca="1" si="22"/>
        <v>0</v>
      </c>
      <c r="K89" s="18">
        <f t="shared" si="23"/>
        <v>0</v>
      </c>
      <c r="L89" s="103">
        <f t="shared" si="24"/>
        <v>0</v>
      </c>
      <c r="M89" s="111">
        <v>0.372278</v>
      </c>
      <c r="N89" s="100"/>
      <c r="O89" s="21">
        <f t="shared" si="25"/>
        <v>0</v>
      </c>
      <c r="P89" s="70">
        <f t="shared" si="15"/>
        <v>0.48396139999999999</v>
      </c>
      <c r="Q89" s="71">
        <f t="shared" si="16"/>
        <v>0.26059460000000001</v>
      </c>
      <c r="R89" s="120">
        <f t="shared" si="17"/>
        <v>0.26059460000000001</v>
      </c>
      <c r="S89" s="11">
        <f t="shared" si="27"/>
        <v>0</v>
      </c>
    </row>
    <row r="90" spans="2:19" ht="15" customHeight="1" x14ac:dyDescent="0.3">
      <c r="B90" s="62" t="s">
        <v>15</v>
      </c>
      <c r="C90" s="32">
        <v>395</v>
      </c>
      <c r="D90" s="98"/>
      <c r="E90" s="33" t="str">
        <f t="shared" si="26"/>
        <v/>
      </c>
      <c r="F90" s="115">
        <v>6.5805000000000004E-3</v>
      </c>
      <c r="G90" s="37">
        <f t="shared" si="21"/>
        <v>1</v>
      </c>
      <c r="H90" s="28">
        <v>0.7</v>
      </c>
      <c r="I90" s="18">
        <v>6</v>
      </c>
      <c r="J90" s="18">
        <f t="shared" ca="1" si="22"/>
        <v>0</v>
      </c>
      <c r="K90" s="18">
        <f t="shared" si="23"/>
        <v>0</v>
      </c>
      <c r="L90" s="103">
        <f t="shared" si="24"/>
        <v>0</v>
      </c>
      <c r="M90" s="111">
        <v>0.22876099999999999</v>
      </c>
      <c r="N90" s="100"/>
      <c r="O90" s="21">
        <f t="shared" si="25"/>
        <v>0</v>
      </c>
      <c r="P90" s="70">
        <f t="shared" si="15"/>
        <v>0.29738930000000002</v>
      </c>
      <c r="Q90" s="71">
        <f t="shared" si="16"/>
        <v>0.16013269999999999</v>
      </c>
      <c r="R90" s="120">
        <f t="shared" si="17"/>
        <v>0.16013269999999999</v>
      </c>
      <c r="S90" s="11">
        <f t="shared" si="27"/>
        <v>0</v>
      </c>
    </row>
    <row r="91" spans="2:19" ht="15" customHeight="1" x14ac:dyDescent="0.3">
      <c r="B91" s="62" t="s">
        <v>15</v>
      </c>
      <c r="C91" s="32">
        <v>396</v>
      </c>
      <c r="D91" s="98"/>
      <c r="E91" s="33" t="str">
        <f t="shared" si="26"/>
        <v/>
      </c>
      <c r="F91" s="115">
        <v>1.7517100000000001E-2</v>
      </c>
      <c r="G91" s="37">
        <f t="shared" si="21"/>
        <v>1</v>
      </c>
      <c r="H91" s="28">
        <v>0.7</v>
      </c>
      <c r="I91" s="18">
        <v>6</v>
      </c>
      <c r="J91" s="18">
        <f t="shared" ca="1" si="22"/>
        <v>0</v>
      </c>
      <c r="K91" s="18">
        <f t="shared" si="23"/>
        <v>0</v>
      </c>
      <c r="L91" s="103">
        <f t="shared" si="24"/>
        <v>0</v>
      </c>
      <c r="M91" s="111">
        <v>0.53805800000000004</v>
      </c>
      <c r="N91" s="100"/>
      <c r="O91" s="21">
        <f t="shared" si="25"/>
        <v>0</v>
      </c>
      <c r="P91" s="70">
        <f t="shared" si="15"/>
        <v>0.69947540000000008</v>
      </c>
      <c r="Q91" s="71">
        <f t="shared" si="16"/>
        <v>0.37664059999999999</v>
      </c>
      <c r="R91" s="120">
        <f t="shared" si="17"/>
        <v>0.37664059999999999</v>
      </c>
      <c r="S91" s="11">
        <f t="shared" si="27"/>
        <v>0</v>
      </c>
    </row>
    <row r="92" spans="2:19" ht="15" customHeight="1" x14ac:dyDescent="0.3">
      <c r="B92" s="62" t="s">
        <v>15</v>
      </c>
      <c r="C92" s="32">
        <v>397</v>
      </c>
      <c r="D92" s="98"/>
      <c r="E92" s="33" t="str">
        <f t="shared" si="26"/>
        <v/>
      </c>
      <c r="F92" s="115">
        <v>8.8021999999999996E-3</v>
      </c>
      <c r="G92" s="37">
        <f t="shared" si="21"/>
        <v>1</v>
      </c>
      <c r="H92" s="28">
        <v>0.7</v>
      </c>
      <c r="I92" s="18">
        <v>6</v>
      </c>
      <c r="J92" s="18">
        <f t="shared" ca="1" si="22"/>
        <v>0</v>
      </c>
      <c r="K92" s="18">
        <f t="shared" si="23"/>
        <v>0</v>
      </c>
      <c r="L92" s="103">
        <f t="shared" si="24"/>
        <v>0</v>
      </c>
      <c r="M92" s="111">
        <v>0.289053</v>
      </c>
      <c r="N92" s="100"/>
      <c r="O92" s="21">
        <f t="shared" si="25"/>
        <v>0</v>
      </c>
      <c r="P92" s="70">
        <f t="shared" si="15"/>
        <v>0.37576890000000002</v>
      </c>
      <c r="Q92" s="71">
        <f t="shared" si="16"/>
        <v>0.20233709999999999</v>
      </c>
      <c r="R92" s="120">
        <f t="shared" si="17"/>
        <v>0.20233709999999999</v>
      </c>
      <c r="S92" s="11">
        <f t="shared" si="27"/>
        <v>0</v>
      </c>
    </row>
    <row r="93" spans="2:19" ht="15" customHeight="1" x14ac:dyDescent="0.3">
      <c r="B93" s="62" t="s">
        <v>15</v>
      </c>
      <c r="C93" s="32">
        <v>398</v>
      </c>
      <c r="D93" s="98"/>
      <c r="E93" s="33" t="str">
        <f t="shared" si="26"/>
        <v/>
      </c>
      <c r="F93" s="115">
        <v>2.0857400000000002E-2</v>
      </c>
      <c r="G93" s="37">
        <f t="shared" si="21"/>
        <v>1</v>
      </c>
      <c r="H93" s="28">
        <v>0.7</v>
      </c>
      <c r="I93" s="18">
        <v>6</v>
      </c>
      <c r="J93" s="18">
        <f t="shared" ca="1" si="22"/>
        <v>0</v>
      </c>
      <c r="K93" s="18">
        <f t="shared" si="23"/>
        <v>0</v>
      </c>
      <c r="L93" s="103">
        <f t="shared" si="24"/>
        <v>0</v>
      </c>
      <c r="M93" s="111">
        <v>0.29153000000000001</v>
      </c>
      <c r="N93" s="100"/>
      <c r="O93" s="21">
        <f t="shared" si="25"/>
        <v>0</v>
      </c>
      <c r="P93" s="70">
        <f t="shared" si="15"/>
        <v>0.37898900000000002</v>
      </c>
      <c r="Q93" s="71">
        <f t="shared" si="16"/>
        <v>0.204071</v>
      </c>
      <c r="R93" s="120">
        <f t="shared" si="17"/>
        <v>0.204071</v>
      </c>
      <c r="S93" s="11">
        <f t="shared" si="27"/>
        <v>0</v>
      </c>
    </row>
    <row r="94" spans="2:19" ht="15" customHeight="1" x14ac:dyDescent="0.3">
      <c r="B94" s="62" t="s">
        <v>15</v>
      </c>
      <c r="C94" s="32">
        <v>399</v>
      </c>
      <c r="D94" s="98"/>
      <c r="E94" s="33" t="str">
        <f t="shared" si="26"/>
        <v/>
      </c>
      <c r="F94" s="115">
        <v>1.5282799999999999E-2</v>
      </c>
      <c r="G94" s="37">
        <f t="shared" si="21"/>
        <v>1</v>
      </c>
      <c r="H94" s="28">
        <v>0.7</v>
      </c>
      <c r="I94" s="18">
        <v>6</v>
      </c>
      <c r="J94" s="18">
        <f t="shared" ca="1" si="22"/>
        <v>0</v>
      </c>
      <c r="K94" s="18">
        <f t="shared" si="23"/>
        <v>0</v>
      </c>
      <c r="L94" s="103">
        <f t="shared" si="24"/>
        <v>0</v>
      </c>
      <c r="M94" s="111">
        <v>0.45697500000000002</v>
      </c>
      <c r="N94" s="100"/>
      <c r="O94" s="21">
        <f t="shared" si="25"/>
        <v>0</v>
      </c>
      <c r="P94" s="70">
        <f t="shared" si="15"/>
        <v>0.59406750000000008</v>
      </c>
      <c r="Q94" s="71">
        <f t="shared" si="16"/>
        <v>0.31988250000000001</v>
      </c>
      <c r="R94" s="120">
        <f t="shared" si="17"/>
        <v>0.31988250000000001</v>
      </c>
      <c r="S94" s="11">
        <f t="shared" si="27"/>
        <v>0</v>
      </c>
    </row>
    <row r="95" spans="2:19" ht="15" customHeight="1" x14ac:dyDescent="0.3">
      <c r="B95" s="62" t="s">
        <v>15</v>
      </c>
      <c r="C95" s="32">
        <v>402</v>
      </c>
      <c r="D95" s="98"/>
      <c r="E95" s="33" t="str">
        <f t="shared" si="26"/>
        <v/>
      </c>
      <c r="F95" s="115">
        <v>1.56233E-2</v>
      </c>
      <c r="G95" s="37">
        <f t="shared" si="21"/>
        <v>1</v>
      </c>
      <c r="H95" s="28">
        <v>0.7</v>
      </c>
      <c r="I95" s="18">
        <v>6</v>
      </c>
      <c r="J95" s="18">
        <f t="shared" ca="1" si="22"/>
        <v>0</v>
      </c>
      <c r="K95" s="18">
        <f t="shared" si="23"/>
        <v>0</v>
      </c>
      <c r="L95" s="103">
        <f t="shared" si="24"/>
        <v>0</v>
      </c>
      <c r="M95" s="111">
        <v>0.49244199999999999</v>
      </c>
      <c r="N95" s="100"/>
      <c r="O95" s="21">
        <f t="shared" si="25"/>
        <v>0</v>
      </c>
      <c r="P95" s="70">
        <f t="shared" si="15"/>
        <v>0.64017460000000004</v>
      </c>
      <c r="Q95" s="71">
        <f t="shared" si="16"/>
        <v>0.3447094</v>
      </c>
      <c r="R95" s="120">
        <f t="shared" si="17"/>
        <v>0.3447094</v>
      </c>
      <c r="S95" s="11">
        <f t="shared" si="27"/>
        <v>0</v>
      </c>
    </row>
    <row r="96" spans="2:19" ht="15" customHeight="1" x14ac:dyDescent="0.3">
      <c r="B96" s="62" t="s">
        <v>15</v>
      </c>
      <c r="C96" s="32">
        <v>403</v>
      </c>
      <c r="D96" s="98"/>
      <c r="E96" s="33" t="str">
        <f t="shared" si="26"/>
        <v/>
      </c>
      <c r="F96" s="115">
        <v>1.9224000000000002E-2</v>
      </c>
      <c r="G96" s="37">
        <f t="shared" si="21"/>
        <v>1</v>
      </c>
      <c r="H96" s="28">
        <v>0.7</v>
      </c>
      <c r="I96" s="18">
        <v>6</v>
      </c>
      <c r="J96" s="18">
        <f t="shared" ca="1" si="22"/>
        <v>0</v>
      </c>
      <c r="K96" s="18">
        <f t="shared" si="23"/>
        <v>0</v>
      </c>
      <c r="L96" s="103">
        <f t="shared" si="24"/>
        <v>0</v>
      </c>
      <c r="M96" s="111">
        <v>0.43983899999999998</v>
      </c>
      <c r="N96" s="100"/>
      <c r="O96" s="21">
        <f t="shared" si="25"/>
        <v>0</v>
      </c>
      <c r="P96" s="70">
        <f t="shared" si="15"/>
        <v>0.57179069999999999</v>
      </c>
      <c r="Q96" s="71">
        <f t="shared" si="16"/>
        <v>0.30788729999999997</v>
      </c>
      <c r="R96" s="120">
        <f t="shared" si="17"/>
        <v>0.30788729999999997</v>
      </c>
      <c r="S96" s="11">
        <f t="shared" si="27"/>
        <v>0</v>
      </c>
    </row>
    <row r="97" spans="2:19" ht="15" customHeight="1" x14ac:dyDescent="0.3">
      <c r="B97" s="63" t="s">
        <v>15</v>
      </c>
      <c r="C97" s="20">
        <v>404</v>
      </c>
      <c r="D97" s="99"/>
      <c r="E97" s="64" t="str">
        <f t="shared" si="26"/>
        <v/>
      </c>
      <c r="F97" s="117">
        <v>1.8667199999999998E-2</v>
      </c>
      <c r="G97" s="65">
        <f t="shared" si="21"/>
        <v>1</v>
      </c>
      <c r="H97" s="66">
        <v>0.7</v>
      </c>
      <c r="I97" s="52">
        <v>6</v>
      </c>
      <c r="J97" s="52">
        <f t="shared" ca="1" si="22"/>
        <v>0</v>
      </c>
      <c r="K97" s="52">
        <f t="shared" si="23"/>
        <v>0</v>
      </c>
      <c r="L97" s="104">
        <f t="shared" si="24"/>
        <v>0</v>
      </c>
      <c r="M97" s="114">
        <v>0.30642399999999997</v>
      </c>
      <c r="N97" s="101"/>
      <c r="O97" s="22">
        <f t="shared" si="25"/>
        <v>0</v>
      </c>
      <c r="P97" s="108">
        <f t="shared" si="15"/>
        <v>0.39835119999999996</v>
      </c>
      <c r="Q97" s="109">
        <f t="shared" si="16"/>
        <v>0.21449679999999996</v>
      </c>
      <c r="R97" s="121">
        <f t="shared" si="17"/>
        <v>0.21449679999999996</v>
      </c>
      <c r="S97" s="13">
        <f t="shared" si="27"/>
        <v>0</v>
      </c>
    </row>
    <row r="98" spans="2:19" ht="15" customHeight="1" x14ac:dyDescent="0.3">
      <c r="B98" s="43"/>
      <c r="C98" s="18"/>
      <c r="D98" s="18"/>
      <c r="E98" s="18"/>
      <c r="F98" s="18"/>
      <c r="G98" s="36"/>
      <c r="H98" s="18"/>
      <c r="I98" s="18"/>
      <c r="J98" s="18"/>
      <c r="K98" s="18"/>
      <c r="L98" s="105"/>
      <c r="M98" s="27"/>
      <c r="N98" s="27"/>
      <c r="O98" s="27"/>
      <c r="P98" s="27"/>
      <c r="Q98" s="27"/>
      <c r="R98" s="27"/>
      <c r="S98" s="27"/>
    </row>
    <row r="99" spans="2:19" ht="15" customHeight="1" x14ac:dyDescent="0.3">
      <c r="B99" s="44" t="s">
        <v>22</v>
      </c>
      <c r="C99" s="18"/>
      <c r="D99" s="18"/>
      <c r="E99" s="18"/>
      <c r="F99" s="18"/>
      <c r="G99" s="36"/>
      <c r="H99" s="18"/>
      <c r="I99" s="18"/>
      <c r="J99" s="18"/>
      <c r="K99" s="18"/>
      <c r="L99" s="105"/>
      <c r="M99" s="27"/>
      <c r="N99" s="27"/>
      <c r="O99" s="27"/>
      <c r="P99" s="27"/>
      <c r="Q99" s="27"/>
      <c r="R99" s="27"/>
      <c r="S99" s="27"/>
    </row>
    <row r="100" spans="2:19" ht="15" customHeight="1" x14ac:dyDescent="0.3">
      <c r="B100" s="43" t="s">
        <v>15</v>
      </c>
      <c r="C100" s="32"/>
      <c r="D100" s="18">
        <f>SUMIF($B$12:$B$97,$B100,D$12:D$97)</f>
        <v>0</v>
      </c>
      <c r="E100" s="28"/>
      <c r="F100" s="28"/>
      <c r="G100" s="38"/>
      <c r="H100" s="18"/>
      <c r="I100" s="18"/>
      <c r="J100" s="18"/>
      <c r="K100" s="18"/>
      <c r="L100" s="105">
        <f>SUMIF($B$12:$B$97,$B100,L$12:L$97)</f>
        <v>0</v>
      </c>
      <c r="M100" s="8"/>
      <c r="N100" s="8"/>
      <c r="O100" s="8"/>
      <c r="P100" s="8"/>
      <c r="Q100" s="8"/>
    </row>
    <row r="101" spans="2:19" ht="15" customHeight="1" x14ac:dyDescent="0.3">
      <c r="B101" s="43" t="s">
        <v>16</v>
      </c>
      <c r="C101" s="32"/>
      <c r="D101" s="18">
        <f>SUMIF($B$12:$B$97,$B101,D$12:D$97)</f>
        <v>0</v>
      </c>
      <c r="E101" s="28"/>
      <c r="F101" s="28"/>
      <c r="G101" s="38"/>
      <c r="H101" s="18"/>
      <c r="I101" s="18"/>
      <c r="J101" s="18"/>
      <c r="K101" s="18"/>
      <c r="L101" s="105">
        <f>SUMIF($B$12:$B$97,$B101,L$12:L$97)</f>
        <v>0</v>
      </c>
      <c r="M101" s="8"/>
      <c r="N101" s="8"/>
      <c r="O101" s="8"/>
      <c r="P101" s="8"/>
      <c r="Q101" s="8"/>
    </row>
    <row r="102" spans="2:19" ht="15" customHeight="1" x14ac:dyDescent="0.3">
      <c r="B102" s="43"/>
      <c r="C102" s="18"/>
      <c r="D102" s="18"/>
      <c r="E102" s="18"/>
      <c r="F102" s="18"/>
      <c r="G102" s="36"/>
      <c r="H102" s="18"/>
      <c r="I102" s="18"/>
      <c r="J102" s="18"/>
      <c r="K102" s="18"/>
      <c r="L102" s="26"/>
    </row>
    <row r="103" spans="2:19" x14ac:dyDescent="0.3">
      <c r="B103" s="43" t="s">
        <v>9</v>
      </c>
      <c r="C103" s="32"/>
      <c r="D103" s="18">
        <f>SUM(D100:D101)</f>
        <v>0</v>
      </c>
      <c r="E103" s="28"/>
      <c r="F103" s="28"/>
      <c r="G103" s="38"/>
      <c r="H103" s="18"/>
      <c r="I103" s="18"/>
      <c r="J103" s="18"/>
      <c r="K103" s="18"/>
      <c r="L103" s="31">
        <f>SUM(L100:L101)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65"/>
  <sheetViews>
    <sheetView showGridLines="0" zoomScale="80" zoomScaleNormal="80" workbookViewId="0">
      <pane xSplit="3" ySplit="11" topLeftCell="D12" activePane="bottomRight" state="frozen"/>
      <selection pane="topRight" activeCell="E1" sqref="E1"/>
      <selection pane="bottomLeft" activeCell="A12" sqref="A12"/>
      <selection pane="bottomRight" activeCell="D12" sqref="D12"/>
    </sheetView>
  </sheetViews>
  <sheetFormatPr defaultColWidth="9.109375" defaultRowHeight="14.4" x14ac:dyDescent="0.3"/>
  <cols>
    <col min="1" max="1" width="1.77734375" style="34" customWidth="1"/>
    <col min="2" max="2" width="18" style="45" customWidth="1"/>
    <col min="3" max="3" width="11.44140625" style="27" customWidth="1"/>
    <col min="4" max="4" width="22.6640625" style="27" customWidth="1"/>
    <col min="5" max="6" width="11.5546875" style="27" customWidth="1"/>
    <col min="7" max="7" width="11.5546875" style="35" customWidth="1"/>
    <col min="8" max="10" width="11.5546875" style="27" customWidth="1"/>
    <col min="11" max="11" width="17.6640625" style="27" bestFit="1" customWidth="1"/>
    <col min="12" max="12" width="11.5546875" style="27" customWidth="1"/>
    <col min="13" max="17" width="11.5546875" customWidth="1"/>
    <col min="18" max="18" width="13.44140625" bestFit="1" customWidth="1"/>
    <col min="19" max="19" width="21.44140625" bestFit="1" customWidth="1"/>
    <col min="20" max="16384" width="9.109375" style="27"/>
  </cols>
  <sheetData>
    <row r="1" spans="1:19" ht="15" customHeight="1" x14ac:dyDescent="0.4">
      <c r="A1" s="23"/>
      <c r="B1" s="43"/>
      <c r="C1" s="18"/>
      <c r="D1" s="18"/>
      <c r="E1" s="18"/>
      <c r="F1" s="25"/>
      <c r="G1" s="18"/>
      <c r="H1" s="18"/>
      <c r="I1" s="18"/>
      <c r="J1" s="18"/>
      <c r="K1" s="18"/>
      <c r="L1" s="26"/>
    </row>
    <row r="2" spans="1:19" ht="15" customHeight="1" x14ac:dyDescent="0.4">
      <c r="A2" s="23"/>
      <c r="B2" s="43"/>
      <c r="C2" s="18"/>
      <c r="D2" s="79" t="s">
        <v>20</v>
      </c>
      <c r="E2" s="80"/>
      <c r="F2" s="81"/>
      <c r="G2" s="80"/>
      <c r="H2" s="80"/>
      <c r="I2" s="80"/>
      <c r="J2" s="80"/>
      <c r="K2" s="80"/>
      <c r="L2" s="82"/>
      <c r="M2" s="83" t="s">
        <v>21</v>
      </c>
      <c r="N2" s="84"/>
      <c r="O2" s="85"/>
      <c r="P2" s="85"/>
      <c r="Q2" s="85"/>
      <c r="R2" s="84"/>
      <c r="S2" s="85"/>
    </row>
    <row r="3" spans="1:19" s="41" customFormat="1" ht="28.8" x14ac:dyDescent="0.3">
      <c r="A3" s="39"/>
      <c r="B3" s="43"/>
      <c r="D3" s="14"/>
      <c r="E3" s="15" t="s">
        <v>15</v>
      </c>
      <c r="F3" s="59" t="s">
        <v>16</v>
      </c>
      <c r="G3" s="60" t="s">
        <v>9</v>
      </c>
      <c r="H3" s="24"/>
      <c r="I3" s="24"/>
      <c r="J3" s="24"/>
      <c r="K3" s="24"/>
      <c r="L3" s="40"/>
      <c r="M3" s="1"/>
      <c r="N3" s="1"/>
      <c r="O3"/>
      <c r="P3"/>
      <c r="Q3"/>
      <c r="R3"/>
      <c r="S3"/>
    </row>
    <row r="4" spans="1:19" ht="15" customHeight="1" x14ac:dyDescent="0.4">
      <c r="A4" s="23"/>
      <c r="B4" s="43"/>
      <c r="D4" s="47" t="s">
        <v>7</v>
      </c>
      <c r="E4" s="16">
        <f>SUMIF($B$12:$B$59,E$3,$D$12:$D$59)</f>
        <v>0</v>
      </c>
      <c r="F4" s="17">
        <f>SUMIF($B$12:$B$59,F$3,$D$12:$D$59)</f>
        <v>0</v>
      </c>
      <c r="G4" s="48">
        <f>SUM(E4:F4)</f>
        <v>0</v>
      </c>
      <c r="H4" s="18"/>
      <c r="I4" s="18"/>
      <c r="J4" s="18"/>
      <c r="K4" s="18"/>
      <c r="L4" s="26"/>
      <c r="M4" s="2"/>
      <c r="N4" s="2"/>
    </row>
    <row r="5" spans="1:19" ht="15" customHeight="1" x14ac:dyDescent="0.4">
      <c r="A5" s="23"/>
      <c r="B5" s="43"/>
      <c r="D5" s="49" t="s">
        <v>8</v>
      </c>
      <c r="E5" s="19">
        <v>0.7</v>
      </c>
      <c r="F5" s="54">
        <v>0.7</v>
      </c>
      <c r="G5" s="17"/>
      <c r="H5" s="18"/>
      <c r="I5" s="18"/>
      <c r="J5" s="18"/>
      <c r="K5" s="18"/>
      <c r="L5" s="26"/>
      <c r="M5" s="2"/>
      <c r="N5" s="2"/>
      <c r="P5" s="3" t="s">
        <v>23</v>
      </c>
      <c r="R5" s="4" t="s">
        <v>1</v>
      </c>
      <c r="S5" s="5" t="s">
        <v>2</v>
      </c>
    </row>
    <row r="6" spans="1:19" ht="15" customHeight="1" x14ac:dyDescent="0.4">
      <c r="A6" s="23"/>
      <c r="B6" s="43"/>
      <c r="D6" s="49" t="s">
        <v>28</v>
      </c>
      <c r="E6" s="55">
        <v>4</v>
      </c>
      <c r="F6" s="56">
        <v>1</v>
      </c>
      <c r="G6" s="17"/>
      <c r="H6" s="18"/>
      <c r="I6" s="18"/>
      <c r="J6" s="18"/>
      <c r="K6" s="18"/>
      <c r="L6" s="26"/>
      <c r="M6" s="2"/>
      <c r="N6" s="2"/>
      <c r="P6" s="74">
        <v>0.3</v>
      </c>
      <c r="R6" s="6" t="str">
        <f>IF(S11&gt;0,"Adjustment","Surplus")</f>
        <v>Surplus</v>
      </c>
      <c r="S6" s="7">
        <f>IF(S11&gt;0,S11,0)</f>
        <v>0</v>
      </c>
    </row>
    <row r="7" spans="1:19" ht="15" customHeight="1" x14ac:dyDescent="0.4">
      <c r="A7" s="23"/>
      <c r="B7" s="43"/>
      <c r="D7" s="49" t="s">
        <v>29</v>
      </c>
      <c r="E7" s="16">
        <f>COUNTIFS($B$12:$B$59,E$3,$K$12:$K$59,"&gt;0")</f>
        <v>0</v>
      </c>
      <c r="F7" s="17">
        <f>COUNTIFS($B$12:$B$59,F$3,$K$12:$K$59,"&gt;0")</f>
        <v>0</v>
      </c>
      <c r="G7" s="50">
        <f>SUM(E7:F7)</f>
        <v>0</v>
      </c>
      <c r="H7" s="18"/>
      <c r="I7" s="18"/>
      <c r="J7" s="18"/>
      <c r="K7" s="18"/>
      <c r="L7" s="26"/>
      <c r="M7" s="2"/>
      <c r="N7" s="2"/>
    </row>
    <row r="8" spans="1:19" ht="15" customHeight="1" x14ac:dyDescent="0.4">
      <c r="A8" s="23"/>
      <c r="B8" s="43"/>
      <c r="D8" s="51" t="s">
        <v>27</v>
      </c>
      <c r="E8" s="57">
        <f>SUMIF($B$12:$B$59,E$3,$L$12:$L$59)</f>
        <v>0</v>
      </c>
      <c r="F8" s="58">
        <f>SUMIF($B$12:$B$59,F$3,$L$12:$L$59)</f>
        <v>0</v>
      </c>
      <c r="G8" s="53">
        <f>SUM(E8:F8)</f>
        <v>0</v>
      </c>
      <c r="H8" s="18"/>
      <c r="I8" s="18"/>
      <c r="J8" s="18"/>
      <c r="K8" s="18"/>
      <c r="L8" s="26"/>
      <c r="M8" s="27"/>
      <c r="N8" s="27"/>
      <c r="O8" s="27"/>
      <c r="P8" s="27"/>
      <c r="Q8" s="27"/>
    </row>
    <row r="9" spans="1:19" ht="15" customHeight="1" x14ac:dyDescent="0.4">
      <c r="A9" s="29"/>
      <c r="B9" s="43"/>
      <c r="C9" s="18"/>
      <c r="D9" s="18"/>
      <c r="E9" s="18"/>
      <c r="F9" s="30"/>
      <c r="M9" s="27"/>
      <c r="N9" s="27"/>
      <c r="O9" s="27"/>
      <c r="P9" s="27"/>
      <c r="Q9" s="27"/>
      <c r="S9" s="95" t="s">
        <v>5</v>
      </c>
    </row>
    <row r="10" spans="1:19" ht="15" customHeight="1" x14ac:dyDescent="0.4">
      <c r="A10" s="29"/>
      <c r="B10" s="43"/>
      <c r="C10" s="18"/>
      <c r="D10" s="102" t="s">
        <v>31</v>
      </c>
      <c r="N10" s="102" t="s">
        <v>31</v>
      </c>
      <c r="Q10" s="73"/>
      <c r="R10" s="72"/>
      <c r="S10" s="96" t="s">
        <v>6</v>
      </c>
    </row>
    <row r="11" spans="1:19" s="41" customFormat="1" ht="45.75" customHeight="1" x14ac:dyDescent="0.3">
      <c r="A11" s="42"/>
      <c r="B11" s="61" t="s">
        <v>18</v>
      </c>
      <c r="C11" s="46" t="s">
        <v>10</v>
      </c>
      <c r="D11" s="86" t="s">
        <v>19</v>
      </c>
      <c r="E11" s="86" t="s">
        <v>11</v>
      </c>
      <c r="F11" s="87" t="s">
        <v>12</v>
      </c>
      <c r="G11" s="88" t="s">
        <v>13</v>
      </c>
      <c r="H11" s="86" t="s">
        <v>8</v>
      </c>
      <c r="I11" s="86" t="s">
        <v>28</v>
      </c>
      <c r="J11" s="86" t="s">
        <v>14</v>
      </c>
      <c r="K11" s="86" t="s">
        <v>30</v>
      </c>
      <c r="L11" s="89" t="s">
        <v>2</v>
      </c>
      <c r="M11" s="90" t="s">
        <v>26</v>
      </c>
      <c r="N11" s="90" t="s">
        <v>0</v>
      </c>
      <c r="O11" s="91" t="s">
        <v>3</v>
      </c>
      <c r="P11" s="92" t="s">
        <v>24</v>
      </c>
      <c r="Q11" s="93" t="s">
        <v>25</v>
      </c>
      <c r="R11" s="94" t="s">
        <v>4</v>
      </c>
      <c r="S11" s="97">
        <f>SUM(S12:S97)</f>
        <v>0</v>
      </c>
    </row>
    <row r="12" spans="1:19" ht="15" customHeight="1" x14ac:dyDescent="0.4">
      <c r="A12" s="29"/>
      <c r="B12" s="62" t="s">
        <v>16</v>
      </c>
      <c r="C12" s="32">
        <v>304</v>
      </c>
      <c r="D12" s="98"/>
      <c r="E12" s="33" t="str">
        <f t="shared" ref="E12:E22" si="0">IF(SUMIF($B$12:$B$59,B12,$D$12:$D$59)=0,"",ROUND(D12/SUMIF($B$12:$B$59,B12,$D$12:$D$59),4))</f>
        <v/>
      </c>
      <c r="F12" s="115">
        <v>0.21432499999999999</v>
      </c>
      <c r="G12" s="37">
        <f t="shared" ref="G12:G34" si="1">IF(E12="",1,E12/F12)</f>
        <v>1</v>
      </c>
      <c r="H12" s="28">
        <v>0.7</v>
      </c>
      <c r="I12" s="18">
        <v>1</v>
      </c>
      <c r="J12" s="18">
        <f t="shared" ref="J12:J34" ca="1" si="2">IF(B12="3 Islands",0,OFFSET($D$4,0,MATCH(B12,$E$3:$F$3))*F12*H12)</f>
        <v>0</v>
      </c>
      <c r="K12" s="18">
        <f t="shared" ref="K12:K34" si="3">IF(G12&gt;=H12,0,J12-D12)</f>
        <v>0</v>
      </c>
      <c r="L12" s="103">
        <f t="shared" ref="L12:L22" si="4">IF(1+SUMPRODUCT(($B$12:$B$59=B12)*($K$12:$K$59&gt;K12))&lt;=I12,0,K12)</f>
        <v>0</v>
      </c>
      <c r="M12" s="110">
        <v>0.203788</v>
      </c>
      <c r="N12" s="100"/>
      <c r="O12" s="21">
        <f>IF(D12=0,0,N12/D12)</f>
        <v>0</v>
      </c>
      <c r="P12" s="70">
        <f>MIN(1,M12*(1+$P$6))</f>
        <v>0.2649244</v>
      </c>
      <c r="Q12" s="71">
        <f>MAX(0,M12*(1-$P$6))</f>
        <v>0.14265159999999999</v>
      </c>
      <c r="R12" s="75">
        <f>IF(O12&gt;P12,-(O12-(P12)),IF(O12&lt;Q12,Q12-O12,""))</f>
        <v>0.14265159999999999</v>
      </c>
      <c r="S12" s="9">
        <f>IF(R12="",0,D12*R12)</f>
        <v>0</v>
      </c>
    </row>
    <row r="13" spans="1:19" ht="15" customHeight="1" x14ac:dyDescent="0.4">
      <c r="A13" s="29"/>
      <c r="B13" s="62" t="s">
        <v>16</v>
      </c>
      <c r="C13" s="32">
        <v>307</v>
      </c>
      <c r="D13" s="98"/>
      <c r="E13" s="33" t="str">
        <f t="shared" si="0"/>
        <v/>
      </c>
      <c r="F13" s="115">
        <v>0.33542400000000006</v>
      </c>
      <c r="G13" s="37">
        <f t="shared" si="1"/>
        <v>1</v>
      </c>
      <c r="H13" s="28">
        <v>0.7</v>
      </c>
      <c r="I13" s="18">
        <v>1</v>
      </c>
      <c r="J13" s="18">
        <f t="shared" ca="1" si="2"/>
        <v>0</v>
      </c>
      <c r="K13" s="18">
        <f t="shared" si="3"/>
        <v>0</v>
      </c>
      <c r="L13" s="103">
        <f t="shared" si="4"/>
        <v>0</v>
      </c>
      <c r="M13" s="111">
        <v>0.39230500000000001</v>
      </c>
      <c r="N13" s="100"/>
      <c r="O13" s="21">
        <f t="shared" ref="O13:O34" si="5">IF(D13=0,0,N13/D13)</f>
        <v>0</v>
      </c>
      <c r="P13" s="70">
        <f t="shared" ref="P13:P34" si="6">MIN(1,M13*(1+$P$6))</f>
        <v>0.50999650000000007</v>
      </c>
      <c r="Q13" s="71">
        <f t="shared" ref="Q13:Q34" si="7">MAX(0,M13*(1-$P$6))</f>
        <v>0.27461350000000001</v>
      </c>
      <c r="R13" s="10">
        <f t="shared" ref="R13:R34" si="8">IF(O13&gt;P13,-(O13-(P13)),IF(O13&lt;Q13,Q13-O13,""))</f>
        <v>0.27461350000000001</v>
      </c>
      <c r="S13" s="11">
        <f t="shared" ref="S13:S34" si="9">IF(R13="",0,D13*R13)</f>
        <v>0</v>
      </c>
    </row>
    <row r="14" spans="1:19" ht="15" customHeight="1" x14ac:dyDescent="0.4">
      <c r="A14" s="29"/>
      <c r="B14" s="62" t="s">
        <v>16</v>
      </c>
      <c r="C14" s="32">
        <v>310</v>
      </c>
      <c r="D14" s="98"/>
      <c r="E14" s="33" t="str">
        <f t="shared" si="0"/>
        <v/>
      </c>
      <c r="F14" s="115">
        <v>8.0099000000000004E-2</v>
      </c>
      <c r="G14" s="37">
        <f t="shared" si="1"/>
        <v>1</v>
      </c>
      <c r="H14" s="28">
        <v>0.7</v>
      </c>
      <c r="I14" s="18">
        <v>1</v>
      </c>
      <c r="J14" s="18">
        <f t="shared" ca="1" si="2"/>
        <v>0</v>
      </c>
      <c r="K14" s="18">
        <f t="shared" si="3"/>
        <v>0</v>
      </c>
      <c r="L14" s="103">
        <f t="shared" si="4"/>
        <v>0</v>
      </c>
      <c r="M14" s="111">
        <v>0.34754600000000002</v>
      </c>
      <c r="N14" s="100"/>
      <c r="O14" s="21">
        <f t="shared" si="5"/>
        <v>0</v>
      </c>
      <c r="P14" s="70">
        <f t="shared" si="6"/>
        <v>0.45180980000000004</v>
      </c>
      <c r="Q14" s="71">
        <f t="shared" si="7"/>
        <v>0.2432822</v>
      </c>
      <c r="R14" s="10">
        <f t="shared" si="8"/>
        <v>0.2432822</v>
      </c>
      <c r="S14" s="11">
        <f t="shared" si="9"/>
        <v>0</v>
      </c>
    </row>
    <row r="15" spans="1:19" ht="15" customHeight="1" x14ac:dyDescent="0.4">
      <c r="A15" s="29"/>
      <c r="B15" s="62" t="s">
        <v>16</v>
      </c>
      <c r="C15" s="32">
        <v>313</v>
      </c>
      <c r="D15" s="98"/>
      <c r="E15" s="33" t="str">
        <f t="shared" si="0"/>
        <v/>
      </c>
      <c r="F15" s="115">
        <v>4.7822999999999997E-2</v>
      </c>
      <c r="G15" s="37">
        <f t="shared" si="1"/>
        <v>1</v>
      </c>
      <c r="H15" s="28">
        <v>0.7</v>
      </c>
      <c r="I15" s="18">
        <v>1</v>
      </c>
      <c r="J15" s="18">
        <f t="shared" ca="1" si="2"/>
        <v>0</v>
      </c>
      <c r="K15" s="18">
        <f t="shared" si="3"/>
        <v>0</v>
      </c>
      <c r="L15" s="103">
        <f t="shared" si="4"/>
        <v>0</v>
      </c>
      <c r="M15" s="111">
        <v>0.184755</v>
      </c>
      <c r="N15" s="100"/>
      <c r="O15" s="21">
        <f t="shared" si="5"/>
        <v>0</v>
      </c>
      <c r="P15" s="70">
        <f t="shared" si="6"/>
        <v>0.24018150000000002</v>
      </c>
      <c r="Q15" s="71">
        <f t="shared" si="7"/>
        <v>0.12932849999999999</v>
      </c>
      <c r="R15" s="10">
        <f t="shared" si="8"/>
        <v>0.12932849999999999</v>
      </c>
      <c r="S15" s="11">
        <f t="shared" si="9"/>
        <v>0</v>
      </c>
    </row>
    <row r="16" spans="1:19" ht="15" customHeight="1" x14ac:dyDescent="0.4">
      <c r="A16" s="29"/>
      <c r="B16" s="62" t="s">
        <v>16</v>
      </c>
      <c r="C16" s="32">
        <v>316</v>
      </c>
      <c r="D16" s="98"/>
      <c r="E16" s="33" t="str">
        <f t="shared" si="0"/>
        <v/>
      </c>
      <c r="F16" s="115">
        <v>0.32232899999999998</v>
      </c>
      <c r="G16" s="37">
        <f t="shared" si="1"/>
        <v>1</v>
      </c>
      <c r="H16" s="28">
        <v>0.7</v>
      </c>
      <c r="I16" s="18">
        <v>1</v>
      </c>
      <c r="J16" s="18">
        <f t="shared" ca="1" si="2"/>
        <v>0</v>
      </c>
      <c r="K16" s="18">
        <f t="shared" si="3"/>
        <v>0</v>
      </c>
      <c r="L16" s="103">
        <f t="shared" si="4"/>
        <v>0</v>
      </c>
      <c r="M16" s="111">
        <v>0.32545400000000002</v>
      </c>
      <c r="N16" s="100"/>
      <c r="O16" s="21">
        <f t="shared" si="5"/>
        <v>0</v>
      </c>
      <c r="P16" s="70">
        <f t="shared" si="6"/>
        <v>0.42309020000000003</v>
      </c>
      <c r="Q16" s="71">
        <f t="shared" si="7"/>
        <v>0.22781779999999999</v>
      </c>
      <c r="R16" s="10">
        <f t="shared" si="8"/>
        <v>0.22781779999999999</v>
      </c>
      <c r="S16" s="11">
        <f t="shared" si="9"/>
        <v>0</v>
      </c>
    </row>
    <row r="17" spans="1:19" ht="15" customHeight="1" x14ac:dyDescent="0.4">
      <c r="A17" s="29"/>
      <c r="B17" s="62" t="s">
        <v>15</v>
      </c>
      <c r="C17" s="32">
        <v>318</v>
      </c>
      <c r="D17" s="98"/>
      <c r="E17" s="33" t="str">
        <f t="shared" si="0"/>
        <v/>
      </c>
      <c r="F17" s="115">
        <v>8.0424999999999993E-3</v>
      </c>
      <c r="G17" s="37">
        <f t="shared" si="1"/>
        <v>1</v>
      </c>
      <c r="H17" s="28">
        <v>0.7</v>
      </c>
      <c r="I17" s="18">
        <v>4</v>
      </c>
      <c r="J17" s="18">
        <f t="shared" ca="1" si="2"/>
        <v>0</v>
      </c>
      <c r="K17" s="18">
        <f t="shared" si="3"/>
        <v>0</v>
      </c>
      <c r="L17" s="103">
        <f t="shared" si="4"/>
        <v>0</v>
      </c>
      <c r="M17" s="111">
        <v>0.14658199999999999</v>
      </c>
      <c r="N17" s="100"/>
      <c r="O17" s="21">
        <f t="shared" si="5"/>
        <v>0</v>
      </c>
      <c r="P17" s="70">
        <f t="shared" si="6"/>
        <v>0.19055659999999999</v>
      </c>
      <c r="Q17" s="71">
        <f t="shared" si="7"/>
        <v>0.10260739999999999</v>
      </c>
      <c r="R17" s="10">
        <f t="shared" si="8"/>
        <v>0.10260739999999999</v>
      </c>
      <c r="S17" s="11">
        <f t="shared" si="9"/>
        <v>0</v>
      </c>
    </row>
    <row r="18" spans="1:19" ht="15" customHeight="1" x14ac:dyDescent="0.4">
      <c r="A18" s="29"/>
      <c r="B18" s="62" t="s">
        <v>15</v>
      </c>
      <c r="C18" s="32">
        <v>319</v>
      </c>
      <c r="D18" s="98"/>
      <c r="E18" s="33" t="str">
        <f t="shared" si="0"/>
        <v/>
      </c>
      <c r="F18" s="115">
        <v>2.7236E-2</v>
      </c>
      <c r="G18" s="37">
        <f t="shared" si="1"/>
        <v>1</v>
      </c>
      <c r="H18" s="28">
        <v>0.7</v>
      </c>
      <c r="I18" s="18">
        <v>4</v>
      </c>
      <c r="J18" s="18">
        <f t="shared" ca="1" si="2"/>
        <v>0</v>
      </c>
      <c r="K18" s="18">
        <f t="shared" si="3"/>
        <v>0</v>
      </c>
      <c r="L18" s="103">
        <f t="shared" si="4"/>
        <v>0</v>
      </c>
      <c r="M18" s="111">
        <v>0.45510099999999998</v>
      </c>
      <c r="N18" s="100"/>
      <c r="O18" s="21">
        <f t="shared" si="5"/>
        <v>0</v>
      </c>
      <c r="P18" s="70">
        <f t="shared" si="6"/>
        <v>0.59163129999999997</v>
      </c>
      <c r="Q18" s="71">
        <f t="shared" si="7"/>
        <v>0.31857069999999998</v>
      </c>
      <c r="R18" s="10">
        <f t="shared" si="8"/>
        <v>0.31857069999999998</v>
      </c>
      <c r="S18" s="11">
        <f t="shared" si="9"/>
        <v>0</v>
      </c>
    </row>
    <row r="19" spans="1:19" ht="15" customHeight="1" x14ac:dyDescent="0.4">
      <c r="A19" s="29"/>
      <c r="B19" s="62" t="s">
        <v>15</v>
      </c>
      <c r="C19" s="32">
        <v>322</v>
      </c>
      <c r="D19" s="98"/>
      <c r="E19" s="33" t="str">
        <f t="shared" si="0"/>
        <v/>
      </c>
      <c r="F19" s="115">
        <v>2.0106800000000001E-2</v>
      </c>
      <c r="G19" s="37">
        <f t="shared" si="1"/>
        <v>1</v>
      </c>
      <c r="H19" s="28">
        <v>0.7</v>
      </c>
      <c r="I19" s="18">
        <v>4</v>
      </c>
      <c r="J19" s="18">
        <f t="shared" ca="1" si="2"/>
        <v>0</v>
      </c>
      <c r="K19" s="18">
        <f t="shared" si="3"/>
        <v>0</v>
      </c>
      <c r="L19" s="103">
        <f t="shared" si="4"/>
        <v>0</v>
      </c>
      <c r="M19" s="111">
        <v>0.84516800000000003</v>
      </c>
      <c r="N19" s="100"/>
      <c r="O19" s="21">
        <f t="shared" si="5"/>
        <v>0</v>
      </c>
      <c r="P19" s="70">
        <f t="shared" si="6"/>
        <v>1</v>
      </c>
      <c r="Q19" s="71">
        <f t="shared" si="7"/>
        <v>0.59161759999999997</v>
      </c>
      <c r="R19" s="10">
        <f t="shared" si="8"/>
        <v>0.59161759999999997</v>
      </c>
      <c r="S19" s="11">
        <f t="shared" si="9"/>
        <v>0</v>
      </c>
    </row>
    <row r="20" spans="1:19" ht="15" customHeight="1" x14ac:dyDescent="0.4">
      <c r="A20" s="29"/>
      <c r="B20" s="62" t="s">
        <v>15</v>
      </c>
      <c r="C20" s="32">
        <v>324</v>
      </c>
      <c r="D20" s="98"/>
      <c r="E20" s="33" t="str">
        <f t="shared" si="0"/>
        <v/>
      </c>
      <c r="F20" s="115">
        <v>2.5191100000000001E-2</v>
      </c>
      <c r="G20" s="37">
        <f t="shared" si="1"/>
        <v>1</v>
      </c>
      <c r="H20" s="28">
        <v>0.7</v>
      </c>
      <c r="I20" s="18">
        <v>4</v>
      </c>
      <c r="J20" s="18">
        <f t="shared" ca="1" si="2"/>
        <v>0</v>
      </c>
      <c r="K20" s="18">
        <f t="shared" si="3"/>
        <v>0</v>
      </c>
      <c r="L20" s="103">
        <f t="shared" si="4"/>
        <v>0</v>
      </c>
      <c r="M20" s="111">
        <v>0.57372699999999999</v>
      </c>
      <c r="N20" s="100"/>
      <c r="O20" s="21">
        <f t="shared" si="5"/>
        <v>0</v>
      </c>
      <c r="P20" s="70">
        <f t="shared" si="6"/>
        <v>0.74584510000000004</v>
      </c>
      <c r="Q20" s="71">
        <f t="shared" si="7"/>
        <v>0.40160889999999999</v>
      </c>
      <c r="R20" s="10">
        <f t="shared" si="8"/>
        <v>0.40160889999999999</v>
      </c>
      <c r="S20" s="11">
        <f t="shared" si="9"/>
        <v>0</v>
      </c>
    </row>
    <row r="21" spans="1:19" ht="15" customHeight="1" x14ac:dyDescent="0.4">
      <c r="A21" s="29"/>
      <c r="B21" s="62" t="s">
        <v>15</v>
      </c>
      <c r="C21" s="32">
        <v>325</v>
      </c>
      <c r="D21" s="98"/>
      <c r="E21" s="33" t="str">
        <f t="shared" si="0"/>
        <v/>
      </c>
      <c r="F21" s="115">
        <v>3.5671799999999997E-2</v>
      </c>
      <c r="G21" s="37">
        <f t="shared" si="1"/>
        <v>1</v>
      </c>
      <c r="H21" s="28">
        <v>0.7</v>
      </c>
      <c r="I21" s="18">
        <v>4</v>
      </c>
      <c r="J21" s="18">
        <f t="shared" ca="1" si="2"/>
        <v>0</v>
      </c>
      <c r="K21" s="18">
        <f t="shared" si="3"/>
        <v>0</v>
      </c>
      <c r="L21" s="103">
        <f t="shared" si="4"/>
        <v>0</v>
      </c>
      <c r="M21" s="111">
        <v>0.55018400000000001</v>
      </c>
      <c r="N21" s="100"/>
      <c r="O21" s="21">
        <f t="shared" si="5"/>
        <v>0</v>
      </c>
      <c r="P21" s="70">
        <f t="shared" si="6"/>
        <v>0.71523920000000007</v>
      </c>
      <c r="Q21" s="71">
        <f t="shared" si="7"/>
        <v>0.38512879999999999</v>
      </c>
      <c r="R21" s="10">
        <f t="shared" si="8"/>
        <v>0.38512879999999999</v>
      </c>
      <c r="S21" s="11">
        <f t="shared" si="9"/>
        <v>0</v>
      </c>
    </row>
    <row r="22" spans="1:19" ht="15" customHeight="1" x14ac:dyDescent="0.4">
      <c r="A22" s="29"/>
      <c r="B22" s="62" t="s">
        <v>15</v>
      </c>
      <c r="C22" s="32">
        <v>327</v>
      </c>
      <c r="D22" s="98"/>
      <c r="E22" s="33" t="str">
        <f t="shared" si="0"/>
        <v/>
      </c>
      <c r="F22" s="115">
        <v>2.6190999999999999E-2</v>
      </c>
      <c r="G22" s="37">
        <f t="shared" si="1"/>
        <v>1</v>
      </c>
      <c r="H22" s="28">
        <v>0.7</v>
      </c>
      <c r="I22" s="18">
        <v>4</v>
      </c>
      <c r="J22" s="18">
        <f t="shared" ca="1" si="2"/>
        <v>0</v>
      </c>
      <c r="K22" s="18">
        <f t="shared" si="3"/>
        <v>0</v>
      </c>
      <c r="L22" s="103">
        <f t="shared" si="4"/>
        <v>0</v>
      </c>
      <c r="M22" s="111">
        <v>0.35717599999999999</v>
      </c>
      <c r="N22" s="100"/>
      <c r="O22" s="21">
        <f t="shared" si="5"/>
        <v>0</v>
      </c>
      <c r="P22" s="70">
        <f t="shared" si="6"/>
        <v>0.46432879999999999</v>
      </c>
      <c r="Q22" s="71">
        <f t="shared" si="7"/>
        <v>0.2500232</v>
      </c>
      <c r="R22" s="10">
        <f t="shared" si="8"/>
        <v>0.2500232</v>
      </c>
      <c r="S22" s="11">
        <f t="shared" si="9"/>
        <v>0</v>
      </c>
    </row>
    <row r="23" spans="1:19" ht="15" customHeight="1" x14ac:dyDescent="0.4">
      <c r="A23" s="29"/>
      <c r="B23" s="62" t="s">
        <v>17</v>
      </c>
      <c r="C23" s="32">
        <v>328</v>
      </c>
      <c r="D23" s="98"/>
      <c r="E23" s="76"/>
      <c r="F23" s="116"/>
      <c r="G23" s="67"/>
      <c r="H23" s="68"/>
      <c r="I23" s="69"/>
      <c r="J23" s="69"/>
      <c r="K23" s="69"/>
      <c r="L23" s="76"/>
      <c r="M23" s="112">
        <v>0</v>
      </c>
      <c r="N23" s="100"/>
      <c r="O23" s="106"/>
      <c r="P23" s="67"/>
      <c r="Q23" s="107"/>
      <c r="R23" s="67"/>
      <c r="S23" s="107"/>
    </row>
    <row r="24" spans="1:19" ht="15" customHeight="1" x14ac:dyDescent="0.4">
      <c r="A24" s="29"/>
      <c r="B24" s="62" t="s">
        <v>15</v>
      </c>
      <c r="C24" s="32">
        <v>329</v>
      </c>
      <c r="D24" s="98"/>
      <c r="E24" s="33" t="str">
        <f t="shared" ref="E24:E36" si="10">IF(SUMIF($B$12:$B$59,B24,$D$12:$D$59)=0,"",ROUND(D24/SUMIF($B$12:$B$59,B24,$D$12:$D$59),4))</f>
        <v/>
      </c>
      <c r="F24" s="115">
        <v>2.22464E-2</v>
      </c>
      <c r="G24" s="37">
        <f t="shared" si="1"/>
        <v>1</v>
      </c>
      <c r="H24" s="28">
        <v>0.7</v>
      </c>
      <c r="I24" s="18">
        <v>4</v>
      </c>
      <c r="J24" s="18">
        <f t="shared" ca="1" si="2"/>
        <v>0</v>
      </c>
      <c r="K24" s="18">
        <f t="shared" si="3"/>
        <v>0</v>
      </c>
      <c r="L24" s="103">
        <f t="shared" ref="L24:L36" si="11">IF(1+SUMPRODUCT(($B$12:$B$59=B24)*($K$12:$K$59&gt;K24))&lt;=I24,0,K24)</f>
        <v>0</v>
      </c>
      <c r="M24" s="111">
        <v>0.579511</v>
      </c>
      <c r="N24" s="100"/>
      <c r="O24" s="21">
        <f t="shared" si="5"/>
        <v>0</v>
      </c>
      <c r="P24" s="70">
        <f t="shared" si="6"/>
        <v>0.75336429999999999</v>
      </c>
      <c r="Q24" s="71">
        <f t="shared" si="7"/>
        <v>0.40565769999999995</v>
      </c>
      <c r="R24" s="10">
        <f t="shared" si="8"/>
        <v>0.40565769999999995</v>
      </c>
      <c r="S24" s="11">
        <f t="shared" si="9"/>
        <v>0</v>
      </c>
    </row>
    <row r="25" spans="1:19" ht="15" customHeight="1" x14ac:dyDescent="0.4">
      <c r="A25" s="29"/>
      <c r="B25" s="62" t="s">
        <v>15</v>
      </c>
      <c r="C25" s="32">
        <v>330</v>
      </c>
      <c r="D25" s="98"/>
      <c r="E25" s="33" t="str">
        <f t="shared" si="10"/>
        <v/>
      </c>
      <c r="F25" s="115">
        <v>2.1133599999999999E-2</v>
      </c>
      <c r="G25" s="37">
        <f t="shared" si="1"/>
        <v>1</v>
      </c>
      <c r="H25" s="28">
        <v>0.7</v>
      </c>
      <c r="I25" s="18">
        <v>4</v>
      </c>
      <c r="J25" s="18">
        <f t="shared" ca="1" si="2"/>
        <v>0</v>
      </c>
      <c r="K25" s="18">
        <f t="shared" si="3"/>
        <v>0</v>
      </c>
      <c r="L25" s="103">
        <f t="shared" si="11"/>
        <v>0</v>
      </c>
      <c r="M25" s="111">
        <v>0.35676799999999997</v>
      </c>
      <c r="N25" s="100"/>
      <c r="O25" s="21">
        <f t="shared" si="5"/>
        <v>0</v>
      </c>
      <c r="P25" s="70">
        <f t="shared" si="6"/>
        <v>0.4637984</v>
      </c>
      <c r="Q25" s="71">
        <f t="shared" si="7"/>
        <v>0.24973759999999998</v>
      </c>
      <c r="R25" s="10">
        <f t="shared" si="8"/>
        <v>0.24973759999999998</v>
      </c>
      <c r="S25" s="11">
        <f t="shared" si="9"/>
        <v>0</v>
      </c>
    </row>
    <row r="26" spans="1:19" ht="15" customHeight="1" x14ac:dyDescent="0.4">
      <c r="A26" s="29"/>
      <c r="B26" s="62" t="s">
        <v>15</v>
      </c>
      <c r="C26" s="32">
        <v>333</v>
      </c>
      <c r="D26" s="98"/>
      <c r="E26" s="33" t="str">
        <f t="shared" si="10"/>
        <v/>
      </c>
      <c r="F26" s="115">
        <v>2.65262E-2</v>
      </c>
      <c r="G26" s="37">
        <f t="shared" si="1"/>
        <v>1</v>
      </c>
      <c r="H26" s="28">
        <v>0.7</v>
      </c>
      <c r="I26" s="18">
        <v>4</v>
      </c>
      <c r="J26" s="18">
        <f t="shared" ca="1" si="2"/>
        <v>0</v>
      </c>
      <c r="K26" s="18">
        <f t="shared" si="3"/>
        <v>0</v>
      </c>
      <c r="L26" s="103">
        <f t="shared" si="11"/>
        <v>0</v>
      </c>
      <c r="M26" s="111">
        <v>0.39858900000000003</v>
      </c>
      <c r="N26" s="100"/>
      <c r="O26" s="21">
        <f t="shared" si="5"/>
        <v>0</v>
      </c>
      <c r="P26" s="70">
        <f t="shared" si="6"/>
        <v>0.51816570000000006</v>
      </c>
      <c r="Q26" s="71">
        <f t="shared" si="7"/>
        <v>0.27901229999999999</v>
      </c>
      <c r="R26" s="10">
        <f t="shared" si="8"/>
        <v>0.27901229999999999</v>
      </c>
      <c r="S26" s="11">
        <f t="shared" si="9"/>
        <v>0</v>
      </c>
    </row>
    <row r="27" spans="1:19" ht="15" customHeight="1" x14ac:dyDescent="0.4">
      <c r="A27" s="29"/>
      <c r="B27" s="62" t="s">
        <v>15</v>
      </c>
      <c r="C27" s="32">
        <v>334</v>
      </c>
      <c r="D27" s="98"/>
      <c r="E27" s="33" t="str">
        <f t="shared" si="10"/>
        <v/>
      </c>
      <c r="F27" s="115">
        <v>2.4728699999999999E-2</v>
      </c>
      <c r="G27" s="37">
        <f t="shared" si="1"/>
        <v>1</v>
      </c>
      <c r="H27" s="28">
        <v>0.7</v>
      </c>
      <c r="I27" s="18">
        <v>4</v>
      </c>
      <c r="J27" s="18">
        <f t="shared" ca="1" si="2"/>
        <v>0</v>
      </c>
      <c r="K27" s="18">
        <f t="shared" si="3"/>
        <v>0</v>
      </c>
      <c r="L27" s="103">
        <f t="shared" si="11"/>
        <v>0</v>
      </c>
      <c r="M27" s="111">
        <v>0.471578</v>
      </c>
      <c r="N27" s="100"/>
      <c r="O27" s="21">
        <f t="shared" si="5"/>
        <v>0</v>
      </c>
      <c r="P27" s="70">
        <f t="shared" si="6"/>
        <v>0.61305140000000002</v>
      </c>
      <c r="Q27" s="71">
        <f t="shared" si="7"/>
        <v>0.33010459999999997</v>
      </c>
      <c r="R27" s="10">
        <f t="shared" si="8"/>
        <v>0.33010459999999997</v>
      </c>
      <c r="S27" s="11">
        <f t="shared" si="9"/>
        <v>0</v>
      </c>
    </row>
    <row r="28" spans="1:19" ht="15" customHeight="1" x14ac:dyDescent="0.4">
      <c r="A28" s="29"/>
      <c r="B28" s="62" t="s">
        <v>15</v>
      </c>
      <c r="C28" s="32">
        <v>336</v>
      </c>
      <c r="D28" s="98"/>
      <c r="E28" s="33" t="str">
        <f t="shared" si="10"/>
        <v/>
      </c>
      <c r="F28" s="115">
        <v>2.5087399999999999E-2</v>
      </c>
      <c r="G28" s="37">
        <f t="shared" si="1"/>
        <v>1</v>
      </c>
      <c r="H28" s="28">
        <v>0.7</v>
      </c>
      <c r="I28" s="18">
        <v>4</v>
      </c>
      <c r="J28" s="18">
        <f t="shared" ca="1" si="2"/>
        <v>0</v>
      </c>
      <c r="K28" s="18">
        <f t="shared" si="3"/>
        <v>0</v>
      </c>
      <c r="L28" s="103">
        <f t="shared" si="11"/>
        <v>0</v>
      </c>
      <c r="M28" s="111">
        <v>0.31863599999999997</v>
      </c>
      <c r="N28" s="100"/>
      <c r="O28" s="21">
        <f t="shared" si="5"/>
        <v>0</v>
      </c>
      <c r="P28" s="70">
        <f t="shared" si="6"/>
        <v>0.41422680000000001</v>
      </c>
      <c r="Q28" s="71">
        <f t="shared" si="7"/>
        <v>0.22304519999999997</v>
      </c>
      <c r="R28" s="10">
        <f t="shared" si="8"/>
        <v>0.22304519999999997</v>
      </c>
      <c r="S28" s="11">
        <f t="shared" si="9"/>
        <v>0</v>
      </c>
    </row>
    <row r="29" spans="1:19" ht="15" customHeight="1" x14ac:dyDescent="0.4">
      <c r="A29" s="29"/>
      <c r="B29" s="62" t="s">
        <v>15</v>
      </c>
      <c r="C29" s="32">
        <v>338</v>
      </c>
      <c r="D29" s="98"/>
      <c r="E29" s="33" t="str">
        <f t="shared" si="10"/>
        <v/>
      </c>
      <c r="F29" s="115">
        <v>2.26593E-2</v>
      </c>
      <c r="G29" s="37">
        <f t="shared" si="1"/>
        <v>1</v>
      </c>
      <c r="H29" s="28">
        <v>0.7</v>
      </c>
      <c r="I29" s="18">
        <v>4</v>
      </c>
      <c r="J29" s="18">
        <f t="shared" ca="1" si="2"/>
        <v>0</v>
      </c>
      <c r="K29" s="18">
        <f t="shared" si="3"/>
        <v>0</v>
      </c>
      <c r="L29" s="103">
        <f t="shared" si="11"/>
        <v>0</v>
      </c>
      <c r="M29" s="111">
        <v>0.44783200000000001</v>
      </c>
      <c r="N29" s="100"/>
      <c r="O29" s="21">
        <f t="shared" si="5"/>
        <v>0</v>
      </c>
      <c r="P29" s="70">
        <f t="shared" si="6"/>
        <v>0.58218160000000008</v>
      </c>
      <c r="Q29" s="71">
        <f t="shared" si="7"/>
        <v>0.31348239999999999</v>
      </c>
      <c r="R29" s="10">
        <f t="shared" si="8"/>
        <v>0.31348239999999999</v>
      </c>
      <c r="S29" s="11">
        <f t="shared" si="9"/>
        <v>0</v>
      </c>
    </row>
    <row r="30" spans="1:19" ht="15" customHeight="1" x14ac:dyDescent="0.4">
      <c r="A30" s="29"/>
      <c r="B30" s="62" t="s">
        <v>15</v>
      </c>
      <c r="C30" s="32">
        <v>339</v>
      </c>
      <c r="D30" s="98"/>
      <c r="E30" s="33" t="str">
        <f t="shared" si="10"/>
        <v/>
      </c>
      <c r="F30" s="115">
        <v>3.03608E-2</v>
      </c>
      <c r="G30" s="37">
        <f t="shared" si="1"/>
        <v>1</v>
      </c>
      <c r="H30" s="28">
        <v>0.7</v>
      </c>
      <c r="I30" s="18">
        <v>4</v>
      </c>
      <c r="J30" s="18">
        <f t="shared" ca="1" si="2"/>
        <v>0</v>
      </c>
      <c r="K30" s="18">
        <f t="shared" si="3"/>
        <v>0</v>
      </c>
      <c r="L30" s="103">
        <f t="shared" si="11"/>
        <v>0</v>
      </c>
      <c r="M30" s="111">
        <v>0.34810600000000003</v>
      </c>
      <c r="N30" s="100"/>
      <c r="O30" s="21">
        <f t="shared" si="5"/>
        <v>0</v>
      </c>
      <c r="P30" s="70">
        <f t="shared" si="6"/>
        <v>0.45253780000000005</v>
      </c>
      <c r="Q30" s="71">
        <f t="shared" si="7"/>
        <v>0.24367420000000001</v>
      </c>
      <c r="R30" s="10">
        <f t="shared" si="8"/>
        <v>0.24367420000000001</v>
      </c>
      <c r="S30" s="11">
        <f t="shared" si="9"/>
        <v>0</v>
      </c>
    </row>
    <row r="31" spans="1:19" ht="15" customHeight="1" x14ac:dyDescent="0.4">
      <c r="A31" s="29"/>
      <c r="B31" s="62" t="s">
        <v>15</v>
      </c>
      <c r="C31" s="32">
        <v>343</v>
      </c>
      <c r="D31" s="98"/>
      <c r="E31" s="33" t="str">
        <f t="shared" si="10"/>
        <v/>
      </c>
      <c r="F31" s="115">
        <v>5.1552500000000001E-2</v>
      </c>
      <c r="G31" s="37">
        <f t="shared" si="1"/>
        <v>1</v>
      </c>
      <c r="H31" s="28">
        <v>0.7</v>
      </c>
      <c r="I31" s="18">
        <v>4</v>
      </c>
      <c r="J31" s="18">
        <f t="shared" ca="1" si="2"/>
        <v>0</v>
      </c>
      <c r="K31" s="18">
        <f t="shared" si="3"/>
        <v>0</v>
      </c>
      <c r="L31" s="103">
        <f t="shared" si="11"/>
        <v>0</v>
      </c>
      <c r="M31" s="111">
        <v>0.40373599999999998</v>
      </c>
      <c r="N31" s="100"/>
      <c r="O31" s="21">
        <f t="shared" si="5"/>
        <v>0</v>
      </c>
      <c r="P31" s="70">
        <f t="shared" si="6"/>
        <v>0.52485680000000001</v>
      </c>
      <c r="Q31" s="71">
        <f t="shared" si="7"/>
        <v>0.28261519999999996</v>
      </c>
      <c r="R31" s="10">
        <f t="shared" si="8"/>
        <v>0.28261519999999996</v>
      </c>
      <c r="S31" s="11">
        <f t="shared" si="9"/>
        <v>0</v>
      </c>
    </row>
    <row r="32" spans="1:19" ht="15" customHeight="1" x14ac:dyDescent="0.4">
      <c r="A32" s="29"/>
      <c r="B32" s="62" t="s">
        <v>15</v>
      </c>
      <c r="C32" s="32">
        <v>344</v>
      </c>
      <c r="D32" s="98"/>
      <c r="E32" s="33" t="str">
        <f t="shared" si="10"/>
        <v/>
      </c>
      <c r="F32" s="115">
        <v>3.1063799999999999E-2</v>
      </c>
      <c r="G32" s="37">
        <f t="shared" si="1"/>
        <v>1</v>
      </c>
      <c r="H32" s="28">
        <v>0.7</v>
      </c>
      <c r="I32" s="18">
        <v>4</v>
      </c>
      <c r="J32" s="18">
        <f t="shared" ca="1" si="2"/>
        <v>0</v>
      </c>
      <c r="K32" s="18">
        <f t="shared" si="3"/>
        <v>0</v>
      </c>
      <c r="L32" s="103">
        <f t="shared" si="11"/>
        <v>0</v>
      </c>
      <c r="M32" s="111">
        <v>0.73867899999999997</v>
      </c>
      <c r="N32" s="100"/>
      <c r="O32" s="21">
        <f t="shared" si="5"/>
        <v>0</v>
      </c>
      <c r="P32" s="70">
        <f t="shared" si="6"/>
        <v>0.96028270000000004</v>
      </c>
      <c r="Q32" s="71">
        <f t="shared" si="7"/>
        <v>0.5170752999999999</v>
      </c>
      <c r="R32" s="10">
        <f t="shared" si="8"/>
        <v>0.5170752999999999</v>
      </c>
      <c r="S32" s="11">
        <f t="shared" si="9"/>
        <v>0</v>
      </c>
    </row>
    <row r="33" spans="1:19" ht="15" customHeight="1" x14ac:dyDescent="0.4">
      <c r="A33" s="29"/>
      <c r="B33" s="62" t="s">
        <v>15</v>
      </c>
      <c r="C33" s="32">
        <v>345</v>
      </c>
      <c r="D33" s="98"/>
      <c r="E33" s="33" t="str">
        <f t="shared" si="10"/>
        <v/>
      </c>
      <c r="F33" s="115">
        <v>8.6967999999999993E-3</v>
      </c>
      <c r="G33" s="37">
        <f t="shared" si="1"/>
        <v>1</v>
      </c>
      <c r="H33" s="28">
        <v>0.7</v>
      </c>
      <c r="I33" s="18">
        <v>4</v>
      </c>
      <c r="J33" s="18">
        <f t="shared" ca="1" si="2"/>
        <v>0</v>
      </c>
      <c r="K33" s="18">
        <f t="shared" si="3"/>
        <v>0</v>
      </c>
      <c r="L33" s="103">
        <f t="shared" si="11"/>
        <v>0</v>
      </c>
      <c r="M33" s="111">
        <v>0.24415899999999999</v>
      </c>
      <c r="N33" s="100"/>
      <c r="O33" s="21">
        <f t="shared" si="5"/>
        <v>0</v>
      </c>
      <c r="P33" s="70">
        <f t="shared" si="6"/>
        <v>0.31740669999999999</v>
      </c>
      <c r="Q33" s="71">
        <f t="shared" si="7"/>
        <v>0.17091129999999999</v>
      </c>
      <c r="R33" s="10">
        <f t="shared" si="8"/>
        <v>0.17091129999999999</v>
      </c>
      <c r="S33" s="11">
        <f t="shared" si="9"/>
        <v>0</v>
      </c>
    </row>
    <row r="34" spans="1:19" ht="15" customHeight="1" x14ac:dyDescent="0.4">
      <c r="A34" s="29"/>
      <c r="B34" s="62" t="s">
        <v>15</v>
      </c>
      <c r="C34" s="32">
        <v>346</v>
      </c>
      <c r="D34" s="98"/>
      <c r="E34" s="33" t="str">
        <f t="shared" si="10"/>
        <v/>
      </c>
      <c r="F34" s="115">
        <v>2.0048E-2</v>
      </c>
      <c r="G34" s="37">
        <f t="shared" si="1"/>
        <v>1</v>
      </c>
      <c r="H34" s="28">
        <v>0.7</v>
      </c>
      <c r="I34" s="18">
        <v>4</v>
      </c>
      <c r="J34" s="18">
        <f t="shared" ca="1" si="2"/>
        <v>0</v>
      </c>
      <c r="K34" s="18">
        <f t="shared" si="3"/>
        <v>0</v>
      </c>
      <c r="L34" s="103">
        <f t="shared" si="11"/>
        <v>0</v>
      </c>
      <c r="M34" s="111">
        <v>0.55819300000000005</v>
      </c>
      <c r="N34" s="100"/>
      <c r="O34" s="21">
        <f t="shared" si="5"/>
        <v>0</v>
      </c>
      <c r="P34" s="70">
        <f t="shared" si="6"/>
        <v>0.7256509000000001</v>
      </c>
      <c r="Q34" s="71">
        <f t="shared" si="7"/>
        <v>0.3907351</v>
      </c>
      <c r="R34" s="10">
        <f t="shared" si="8"/>
        <v>0.3907351</v>
      </c>
      <c r="S34" s="11">
        <f t="shared" si="9"/>
        <v>0</v>
      </c>
    </row>
    <row r="35" spans="1:19" ht="15" customHeight="1" x14ac:dyDescent="0.4">
      <c r="A35" s="29"/>
      <c r="B35" s="62" t="s">
        <v>15</v>
      </c>
      <c r="C35" s="32">
        <v>347</v>
      </c>
      <c r="D35" s="98"/>
      <c r="E35" s="33" t="str">
        <f t="shared" si="10"/>
        <v/>
      </c>
      <c r="F35" s="115">
        <v>1.5241899999999999E-2</v>
      </c>
      <c r="G35" s="37">
        <f t="shared" ref="G35:G59" si="12">IF(E35="",1,E35/F35)</f>
        <v>1</v>
      </c>
      <c r="H35" s="28">
        <v>0.7</v>
      </c>
      <c r="I35" s="18">
        <v>4</v>
      </c>
      <c r="J35" s="18">
        <f t="shared" ref="J35:J59" ca="1" si="13">IF(B35="3 Islands",0,OFFSET($D$4,0,MATCH(B35,$E$3:$F$3))*F35*H35)</f>
        <v>0</v>
      </c>
      <c r="K35" s="18">
        <f t="shared" ref="K35:K59" si="14">IF(G35&gt;=H35,0,J35-D35)</f>
        <v>0</v>
      </c>
      <c r="L35" s="103">
        <f t="shared" si="11"/>
        <v>0</v>
      </c>
      <c r="M35" s="111">
        <v>0.39214100000000002</v>
      </c>
      <c r="N35" s="100"/>
      <c r="O35" s="21">
        <f t="shared" ref="O35:O59" si="15">IF(D35=0,0,N35/D35)</f>
        <v>0</v>
      </c>
      <c r="P35" s="70">
        <f t="shared" ref="P35:P59" si="16">MIN(1,M35*(1+$P$6))</f>
        <v>0.50978330000000005</v>
      </c>
      <c r="Q35" s="71">
        <f t="shared" ref="Q35:Q59" si="17">MAX(0,M35*(1-$P$6))</f>
        <v>0.27449869999999998</v>
      </c>
      <c r="R35" s="10">
        <f t="shared" ref="R35:R59" si="18">IF(O35&gt;P35,-(O35-(P35)),IF(O35&lt;Q35,Q35-O35,""))</f>
        <v>0.27449869999999998</v>
      </c>
      <c r="S35" s="11">
        <f t="shared" ref="S35:S59" si="19">IF(R35="",0,D35*R35)</f>
        <v>0</v>
      </c>
    </row>
    <row r="36" spans="1:19" ht="15" customHeight="1" x14ac:dyDescent="0.4">
      <c r="A36" s="29"/>
      <c r="B36" s="62" t="s">
        <v>15</v>
      </c>
      <c r="C36" s="32">
        <v>352</v>
      </c>
      <c r="D36" s="98"/>
      <c r="E36" s="33" t="str">
        <f t="shared" si="10"/>
        <v/>
      </c>
      <c r="F36" s="115">
        <v>2.33755E-2</v>
      </c>
      <c r="G36" s="37">
        <f t="shared" si="12"/>
        <v>1</v>
      </c>
      <c r="H36" s="28">
        <v>0.7</v>
      </c>
      <c r="I36" s="18">
        <v>4</v>
      </c>
      <c r="J36" s="18">
        <f t="shared" ca="1" si="13"/>
        <v>0</v>
      </c>
      <c r="K36" s="18">
        <f t="shared" si="14"/>
        <v>0</v>
      </c>
      <c r="L36" s="103">
        <f t="shared" si="11"/>
        <v>0</v>
      </c>
      <c r="M36" s="111">
        <v>0.27973599999999998</v>
      </c>
      <c r="N36" s="100"/>
      <c r="O36" s="21">
        <f t="shared" si="15"/>
        <v>0</v>
      </c>
      <c r="P36" s="70">
        <f t="shared" si="16"/>
        <v>0.3636568</v>
      </c>
      <c r="Q36" s="71">
        <f t="shared" si="17"/>
        <v>0.19581519999999997</v>
      </c>
      <c r="R36" s="10">
        <f t="shared" si="18"/>
        <v>0.19581519999999997</v>
      </c>
      <c r="S36" s="11">
        <f t="shared" si="19"/>
        <v>0</v>
      </c>
    </row>
    <row r="37" spans="1:19" ht="15" customHeight="1" x14ac:dyDescent="0.4">
      <c r="A37" s="29"/>
      <c r="B37" s="62" t="s">
        <v>17</v>
      </c>
      <c r="C37" s="32">
        <v>353</v>
      </c>
      <c r="D37" s="98"/>
      <c r="E37" s="76"/>
      <c r="F37" s="116"/>
      <c r="G37" s="67"/>
      <c r="H37" s="68"/>
      <c r="I37" s="69"/>
      <c r="J37" s="69"/>
      <c r="K37" s="69"/>
      <c r="L37" s="76"/>
      <c r="M37" s="112">
        <v>0</v>
      </c>
      <c r="N37" s="100"/>
      <c r="O37" s="106"/>
      <c r="P37" s="67"/>
      <c r="Q37" s="107"/>
      <c r="R37" s="67"/>
      <c r="S37" s="107"/>
    </row>
    <row r="38" spans="1:19" ht="15" customHeight="1" x14ac:dyDescent="0.4">
      <c r="A38" s="29"/>
      <c r="B38" s="62" t="s">
        <v>17</v>
      </c>
      <c r="C38" s="32">
        <v>354</v>
      </c>
      <c r="D38" s="98"/>
      <c r="E38" s="76"/>
      <c r="F38" s="116"/>
      <c r="G38" s="67"/>
      <c r="H38" s="68"/>
      <c r="I38" s="69"/>
      <c r="J38" s="69"/>
      <c r="K38" s="69"/>
      <c r="L38" s="76"/>
      <c r="M38" s="112">
        <v>0</v>
      </c>
      <c r="N38" s="100"/>
      <c r="O38" s="106"/>
      <c r="P38" s="67"/>
      <c r="Q38" s="107"/>
      <c r="R38" s="67"/>
      <c r="S38" s="107"/>
    </row>
    <row r="39" spans="1:19" ht="15" customHeight="1" x14ac:dyDescent="0.4">
      <c r="A39" s="29"/>
      <c r="B39" s="62" t="s">
        <v>15</v>
      </c>
      <c r="C39" s="32">
        <v>355</v>
      </c>
      <c r="D39" s="98"/>
      <c r="E39" s="33" t="str">
        <f t="shared" ref="E39:E59" si="20">IF(SUMIF($B$12:$B$59,B39,$D$12:$D$59)=0,"",ROUND(D39/SUMIF($B$12:$B$59,B39,$D$12:$D$59),4))</f>
        <v/>
      </c>
      <c r="F39" s="115">
        <v>1.34491E-2</v>
      </c>
      <c r="G39" s="37">
        <f t="shared" si="12"/>
        <v>1</v>
      </c>
      <c r="H39" s="28">
        <v>0.7</v>
      </c>
      <c r="I39" s="18">
        <v>4</v>
      </c>
      <c r="J39" s="18">
        <f t="shared" ca="1" si="13"/>
        <v>0</v>
      </c>
      <c r="K39" s="18">
        <f t="shared" si="14"/>
        <v>0</v>
      </c>
      <c r="L39" s="103">
        <f t="shared" ref="L39:L59" si="21">IF(1+SUMPRODUCT(($B$12:$B$59=B39)*($K$12:$K$59&gt;K39))&lt;=I39,0,K39)</f>
        <v>0</v>
      </c>
      <c r="M39" s="111">
        <v>0.249551</v>
      </c>
      <c r="N39" s="100"/>
      <c r="O39" s="21">
        <f t="shared" si="15"/>
        <v>0</v>
      </c>
      <c r="P39" s="70">
        <f t="shared" si="16"/>
        <v>0.32441629999999999</v>
      </c>
      <c r="Q39" s="71">
        <f t="shared" si="17"/>
        <v>0.1746857</v>
      </c>
      <c r="R39" s="10">
        <f t="shared" si="18"/>
        <v>0.1746857</v>
      </c>
      <c r="S39" s="11">
        <f t="shared" si="19"/>
        <v>0</v>
      </c>
    </row>
    <row r="40" spans="1:19" ht="15" customHeight="1" x14ac:dyDescent="0.4">
      <c r="A40" s="29"/>
      <c r="B40" s="62" t="s">
        <v>15</v>
      </c>
      <c r="C40" s="32">
        <v>357</v>
      </c>
      <c r="D40" s="98"/>
      <c r="E40" s="33" t="str">
        <f t="shared" si="20"/>
        <v/>
      </c>
      <c r="F40" s="115">
        <v>1.06468E-2</v>
      </c>
      <c r="G40" s="37">
        <f t="shared" si="12"/>
        <v>1</v>
      </c>
      <c r="H40" s="28">
        <v>0.7</v>
      </c>
      <c r="I40" s="18">
        <v>4</v>
      </c>
      <c r="J40" s="18">
        <f t="shared" ca="1" si="13"/>
        <v>0</v>
      </c>
      <c r="K40" s="18">
        <f t="shared" si="14"/>
        <v>0</v>
      </c>
      <c r="L40" s="103">
        <f t="shared" si="21"/>
        <v>0</v>
      </c>
      <c r="M40" s="111">
        <v>0.26744200000000001</v>
      </c>
      <c r="N40" s="100"/>
      <c r="O40" s="21">
        <f t="shared" si="15"/>
        <v>0</v>
      </c>
      <c r="P40" s="70">
        <f t="shared" si="16"/>
        <v>0.34767460000000006</v>
      </c>
      <c r="Q40" s="71">
        <f t="shared" si="17"/>
        <v>0.1872094</v>
      </c>
      <c r="R40" s="10">
        <f t="shared" si="18"/>
        <v>0.1872094</v>
      </c>
      <c r="S40" s="11">
        <f t="shared" si="19"/>
        <v>0</v>
      </c>
    </row>
    <row r="41" spans="1:19" ht="15" customHeight="1" x14ac:dyDescent="0.4">
      <c r="A41" s="29"/>
      <c r="B41" s="62" t="s">
        <v>15</v>
      </c>
      <c r="C41" s="32">
        <v>358</v>
      </c>
      <c r="D41" s="98"/>
      <c r="E41" s="33" t="str">
        <f t="shared" si="20"/>
        <v/>
      </c>
      <c r="F41" s="115">
        <v>3.8607799999999998E-2</v>
      </c>
      <c r="G41" s="37">
        <f t="shared" si="12"/>
        <v>1</v>
      </c>
      <c r="H41" s="28">
        <v>0.7</v>
      </c>
      <c r="I41" s="18">
        <v>4</v>
      </c>
      <c r="J41" s="18">
        <f t="shared" ca="1" si="13"/>
        <v>0</v>
      </c>
      <c r="K41" s="18">
        <f t="shared" si="14"/>
        <v>0</v>
      </c>
      <c r="L41" s="103">
        <f t="shared" si="21"/>
        <v>0</v>
      </c>
      <c r="M41" s="111">
        <v>0.44208700000000001</v>
      </c>
      <c r="N41" s="100"/>
      <c r="O41" s="21">
        <f t="shared" si="15"/>
        <v>0</v>
      </c>
      <c r="P41" s="70">
        <f t="shared" si="16"/>
        <v>0.57471309999999998</v>
      </c>
      <c r="Q41" s="71">
        <f t="shared" si="17"/>
        <v>0.30946089999999998</v>
      </c>
      <c r="R41" s="10">
        <f t="shared" si="18"/>
        <v>0.30946089999999998</v>
      </c>
      <c r="S41" s="11">
        <f t="shared" si="19"/>
        <v>0</v>
      </c>
    </row>
    <row r="42" spans="1:19" ht="15" customHeight="1" x14ac:dyDescent="0.4">
      <c r="A42" s="29"/>
      <c r="B42" s="62" t="s">
        <v>15</v>
      </c>
      <c r="C42" s="32">
        <v>360</v>
      </c>
      <c r="D42" s="98"/>
      <c r="E42" s="33" t="str">
        <f t="shared" si="20"/>
        <v/>
      </c>
      <c r="F42" s="115">
        <v>2.8731300000000001E-2</v>
      </c>
      <c r="G42" s="37">
        <f t="shared" si="12"/>
        <v>1</v>
      </c>
      <c r="H42" s="28">
        <v>0.7</v>
      </c>
      <c r="I42" s="18">
        <v>4</v>
      </c>
      <c r="J42" s="18">
        <f t="shared" ca="1" si="13"/>
        <v>0</v>
      </c>
      <c r="K42" s="18">
        <f t="shared" si="14"/>
        <v>0</v>
      </c>
      <c r="L42" s="103">
        <f t="shared" si="21"/>
        <v>0</v>
      </c>
      <c r="M42" s="111">
        <v>0</v>
      </c>
      <c r="N42" s="100"/>
      <c r="O42" s="21">
        <f t="shared" si="15"/>
        <v>0</v>
      </c>
      <c r="P42" s="70">
        <f t="shared" si="16"/>
        <v>0</v>
      </c>
      <c r="Q42" s="71">
        <f t="shared" si="17"/>
        <v>0</v>
      </c>
      <c r="R42" s="10" t="str">
        <f t="shared" si="18"/>
        <v/>
      </c>
      <c r="S42" s="11">
        <f t="shared" si="19"/>
        <v>0</v>
      </c>
    </row>
    <row r="43" spans="1:19" ht="15" customHeight="1" x14ac:dyDescent="0.4">
      <c r="A43" s="29"/>
      <c r="B43" s="62" t="s">
        <v>15</v>
      </c>
      <c r="C43" s="32">
        <v>363</v>
      </c>
      <c r="D43" s="98"/>
      <c r="E43" s="33" t="str">
        <f t="shared" si="20"/>
        <v/>
      </c>
      <c r="F43" s="115">
        <v>2.8776799999999998E-2</v>
      </c>
      <c r="G43" s="37">
        <f t="shared" si="12"/>
        <v>1</v>
      </c>
      <c r="H43" s="28">
        <v>0.7</v>
      </c>
      <c r="I43" s="18">
        <v>4</v>
      </c>
      <c r="J43" s="18">
        <f t="shared" ca="1" si="13"/>
        <v>0</v>
      </c>
      <c r="K43" s="18">
        <f t="shared" si="14"/>
        <v>0</v>
      </c>
      <c r="L43" s="103">
        <f t="shared" si="21"/>
        <v>0</v>
      </c>
      <c r="M43" s="111">
        <v>0.40117000000000003</v>
      </c>
      <c r="N43" s="100"/>
      <c r="O43" s="21">
        <f t="shared" si="15"/>
        <v>0</v>
      </c>
      <c r="P43" s="70">
        <f t="shared" si="16"/>
        <v>0.52152100000000001</v>
      </c>
      <c r="Q43" s="71">
        <f t="shared" si="17"/>
        <v>0.28081899999999999</v>
      </c>
      <c r="R43" s="10">
        <f t="shared" si="18"/>
        <v>0.28081899999999999</v>
      </c>
      <c r="S43" s="11">
        <f t="shared" si="19"/>
        <v>0</v>
      </c>
    </row>
    <row r="44" spans="1:19" ht="15" customHeight="1" x14ac:dyDescent="0.4">
      <c r="A44" s="29"/>
      <c r="B44" s="62" t="s">
        <v>15</v>
      </c>
      <c r="C44" s="32">
        <v>367</v>
      </c>
      <c r="D44" s="98"/>
      <c r="E44" s="33" t="str">
        <f t="shared" si="20"/>
        <v/>
      </c>
      <c r="F44" s="115">
        <v>4.0680699999999993E-2</v>
      </c>
      <c r="G44" s="37">
        <f t="shared" si="12"/>
        <v>1</v>
      </c>
      <c r="H44" s="28">
        <v>0.7</v>
      </c>
      <c r="I44" s="18">
        <v>4</v>
      </c>
      <c r="J44" s="18">
        <f t="shared" ca="1" si="13"/>
        <v>0</v>
      </c>
      <c r="K44" s="18">
        <f t="shared" si="14"/>
        <v>0</v>
      </c>
      <c r="L44" s="103">
        <f t="shared" si="21"/>
        <v>0</v>
      </c>
      <c r="M44" s="111">
        <v>0.34260400000000002</v>
      </c>
      <c r="N44" s="100"/>
      <c r="O44" s="21">
        <f t="shared" si="15"/>
        <v>0</v>
      </c>
      <c r="P44" s="70">
        <f t="shared" si="16"/>
        <v>0.44538520000000004</v>
      </c>
      <c r="Q44" s="71">
        <f t="shared" si="17"/>
        <v>0.2398228</v>
      </c>
      <c r="R44" s="10">
        <f t="shared" si="18"/>
        <v>0.2398228</v>
      </c>
      <c r="S44" s="11">
        <f t="shared" si="19"/>
        <v>0</v>
      </c>
    </row>
    <row r="45" spans="1:19" ht="15" customHeight="1" x14ac:dyDescent="0.4">
      <c r="A45" s="29"/>
      <c r="B45" s="62" t="s">
        <v>15</v>
      </c>
      <c r="C45" s="32">
        <v>369</v>
      </c>
      <c r="D45" s="98"/>
      <c r="E45" s="33" t="str">
        <f t="shared" si="20"/>
        <v/>
      </c>
      <c r="F45" s="115">
        <v>1.9028400000000001E-2</v>
      </c>
      <c r="G45" s="37">
        <f t="shared" si="12"/>
        <v>1</v>
      </c>
      <c r="H45" s="28">
        <v>0.7</v>
      </c>
      <c r="I45" s="18">
        <v>4</v>
      </c>
      <c r="J45" s="18">
        <f t="shared" ca="1" si="13"/>
        <v>0</v>
      </c>
      <c r="K45" s="18">
        <f t="shared" si="14"/>
        <v>0</v>
      </c>
      <c r="L45" s="103">
        <f t="shared" si="21"/>
        <v>0</v>
      </c>
      <c r="M45" s="111">
        <v>0</v>
      </c>
      <c r="N45" s="100"/>
      <c r="O45" s="21">
        <f t="shared" si="15"/>
        <v>0</v>
      </c>
      <c r="P45" s="70">
        <f t="shared" si="16"/>
        <v>0</v>
      </c>
      <c r="Q45" s="71">
        <f t="shared" si="17"/>
        <v>0</v>
      </c>
      <c r="R45" s="10" t="str">
        <f t="shared" si="18"/>
        <v/>
      </c>
      <c r="S45" s="11">
        <f t="shared" si="19"/>
        <v>0</v>
      </c>
    </row>
    <row r="46" spans="1:19" ht="15" customHeight="1" x14ac:dyDescent="0.4">
      <c r="A46" s="29"/>
      <c r="B46" s="62" t="s">
        <v>15</v>
      </c>
      <c r="C46" s="32">
        <v>375</v>
      </c>
      <c r="D46" s="98"/>
      <c r="E46" s="33" t="str">
        <f t="shared" si="20"/>
        <v/>
      </c>
      <c r="F46" s="115">
        <v>4.09273E-2</v>
      </c>
      <c r="G46" s="37">
        <f t="shared" si="12"/>
        <v>1</v>
      </c>
      <c r="H46" s="28">
        <v>0.7</v>
      </c>
      <c r="I46" s="18">
        <v>4</v>
      </c>
      <c r="J46" s="18">
        <f t="shared" ca="1" si="13"/>
        <v>0</v>
      </c>
      <c r="K46" s="18">
        <f t="shared" si="14"/>
        <v>0</v>
      </c>
      <c r="L46" s="103">
        <f t="shared" si="21"/>
        <v>0</v>
      </c>
      <c r="M46" s="111">
        <v>0.230244</v>
      </c>
      <c r="N46" s="100"/>
      <c r="O46" s="21">
        <f t="shared" si="15"/>
        <v>0</v>
      </c>
      <c r="P46" s="70">
        <f t="shared" si="16"/>
        <v>0.29931720000000001</v>
      </c>
      <c r="Q46" s="71">
        <f t="shared" si="17"/>
        <v>0.1611708</v>
      </c>
      <c r="R46" s="10">
        <f t="shared" si="18"/>
        <v>0.1611708</v>
      </c>
      <c r="S46" s="11">
        <f t="shared" si="19"/>
        <v>0</v>
      </c>
    </row>
    <row r="47" spans="1:19" ht="15" customHeight="1" x14ac:dyDescent="0.4">
      <c r="A47" s="29"/>
      <c r="B47" s="62" t="s">
        <v>15</v>
      </c>
      <c r="C47" s="32">
        <v>377</v>
      </c>
      <c r="D47" s="98"/>
      <c r="E47" s="33" t="str">
        <f t="shared" si="20"/>
        <v/>
      </c>
      <c r="F47" s="115">
        <v>1.62985E-2</v>
      </c>
      <c r="G47" s="37">
        <f t="shared" si="12"/>
        <v>1</v>
      </c>
      <c r="H47" s="28">
        <v>0.7</v>
      </c>
      <c r="I47" s="18">
        <v>4</v>
      </c>
      <c r="J47" s="18">
        <f t="shared" ca="1" si="13"/>
        <v>0</v>
      </c>
      <c r="K47" s="18">
        <f t="shared" si="14"/>
        <v>0</v>
      </c>
      <c r="L47" s="103">
        <f t="shared" si="21"/>
        <v>0</v>
      </c>
      <c r="M47" s="111">
        <v>0</v>
      </c>
      <c r="N47" s="100"/>
      <c r="O47" s="21">
        <f t="shared" si="15"/>
        <v>0</v>
      </c>
      <c r="P47" s="70">
        <f t="shared" si="16"/>
        <v>0</v>
      </c>
      <c r="Q47" s="71">
        <f t="shared" si="17"/>
        <v>0</v>
      </c>
      <c r="R47" s="10" t="str">
        <f t="shared" si="18"/>
        <v/>
      </c>
      <c r="S47" s="11">
        <f t="shared" si="19"/>
        <v>0</v>
      </c>
    </row>
    <row r="48" spans="1:19" ht="15" customHeight="1" x14ac:dyDescent="0.4">
      <c r="A48" s="29"/>
      <c r="B48" s="62" t="s">
        <v>15</v>
      </c>
      <c r="C48" s="32">
        <v>378</v>
      </c>
      <c r="D48" s="98"/>
      <c r="E48" s="33" t="str">
        <f t="shared" si="20"/>
        <v/>
      </c>
      <c r="F48" s="115">
        <v>3.3551999999999998E-2</v>
      </c>
      <c r="G48" s="37">
        <f t="shared" si="12"/>
        <v>1</v>
      </c>
      <c r="H48" s="28">
        <v>0.7</v>
      </c>
      <c r="I48" s="18">
        <v>4</v>
      </c>
      <c r="J48" s="18">
        <f t="shared" ca="1" si="13"/>
        <v>0</v>
      </c>
      <c r="K48" s="18">
        <f t="shared" si="14"/>
        <v>0</v>
      </c>
      <c r="L48" s="103">
        <f t="shared" si="21"/>
        <v>0</v>
      </c>
      <c r="M48" s="111">
        <v>0.143766</v>
      </c>
      <c r="N48" s="100"/>
      <c r="O48" s="21">
        <f t="shared" si="15"/>
        <v>0</v>
      </c>
      <c r="P48" s="70">
        <f t="shared" si="16"/>
        <v>0.1868958</v>
      </c>
      <c r="Q48" s="71">
        <f t="shared" si="17"/>
        <v>0.1006362</v>
      </c>
      <c r="R48" s="10">
        <f t="shared" si="18"/>
        <v>0.1006362</v>
      </c>
      <c r="S48" s="11">
        <f t="shared" si="19"/>
        <v>0</v>
      </c>
    </row>
    <row r="49" spans="1:19" ht="15" customHeight="1" x14ac:dyDescent="0.4">
      <c r="A49" s="29"/>
      <c r="B49" s="62" t="s">
        <v>15</v>
      </c>
      <c r="C49" s="32">
        <v>384</v>
      </c>
      <c r="D49" s="98"/>
      <c r="E49" s="33" t="str">
        <f t="shared" si="20"/>
        <v/>
      </c>
      <c r="F49" s="115">
        <v>3.28781E-2</v>
      </c>
      <c r="G49" s="37">
        <f t="shared" si="12"/>
        <v>1</v>
      </c>
      <c r="H49" s="28">
        <v>0.7</v>
      </c>
      <c r="I49" s="18">
        <v>4</v>
      </c>
      <c r="J49" s="18">
        <f t="shared" ca="1" si="13"/>
        <v>0</v>
      </c>
      <c r="K49" s="18">
        <f t="shared" si="14"/>
        <v>0</v>
      </c>
      <c r="L49" s="103">
        <f t="shared" si="21"/>
        <v>0</v>
      </c>
      <c r="M49" s="111">
        <v>0</v>
      </c>
      <c r="N49" s="100"/>
      <c r="O49" s="21">
        <f t="shared" si="15"/>
        <v>0</v>
      </c>
      <c r="P49" s="70">
        <f t="shared" si="16"/>
        <v>0</v>
      </c>
      <c r="Q49" s="71">
        <f t="shared" si="17"/>
        <v>0</v>
      </c>
      <c r="R49" s="10" t="str">
        <f t="shared" si="18"/>
        <v/>
      </c>
      <c r="S49" s="11">
        <f t="shared" si="19"/>
        <v>0</v>
      </c>
    </row>
    <row r="50" spans="1:19" ht="15" customHeight="1" x14ac:dyDescent="0.4">
      <c r="A50" s="29"/>
      <c r="B50" s="62" t="s">
        <v>15</v>
      </c>
      <c r="C50" s="32">
        <v>385</v>
      </c>
      <c r="D50" s="98"/>
      <c r="E50" s="33" t="str">
        <f t="shared" si="20"/>
        <v/>
      </c>
      <c r="F50" s="115">
        <v>2.4596E-2</v>
      </c>
      <c r="G50" s="37">
        <f t="shared" si="12"/>
        <v>1</v>
      </c>
      <c r="H50" s="28">
        <v>0.7</v>
      </c>
      <c r="I50" s="18">
        <v>4</v>
      </c>
      <c r="J50" s="18">
        <f t="shared" ca="1" si="13"/>
        <v>0</v>
      </c>
      <c r="K50" s="18">
        <f t="shared" si="14"/>
        <v>0</v>
      </c>
      <c r="L50" s="103">
        <f t="shared" si="21"/>
        <v>0</v>
      </c>
      <c r="M50" s="111">
        <v>0.44085200000000002</v>
      </c>
      <c r="N50" s="100"/>
      <c r="O50" s="21">
        <f t="shared" si="15"/>
        <v>0</v>
      </c>
      <c r="P50" s="70">
        <f t="shared" si="16"/>
        <v>0.57310760000000005</v>
      </c>
      <c r="Q50" s="71">
        <f t="shared" si="17"/>
        <v>0.30859639999999999</v>
      </c>
      <c r="R50" s="10">
        <f t="shared" si="18"/>
        <v>0.30859639999999999</v>
      </c>
      <c r="S50" s="11">
        <f t="shared" si="19"/>
        <v>0</v>
      </c>
    </row>
    <row r="51" spans="1:19" ht="15" customHeight="1" x14ac:dyDescent="0.4">
      <c r="A51" s="29"/>
      <c r="B51" s="62" t="s">
        <v>15</v>
      </c>
      <c r="C51" s="32">
        <v>388</v>
      </c>
      <c r="D51" s="98"/>
      <c r="E51" s="33" t="str">
        <f t="shared" si="20"/>
        <v/>
      </c>
      <c r="F51" s="115">
        <v>1.33045E-2</v>
      </c>
      <c r="G51" s="37">
        <f t="shared" si="12"/>
        <v>1</v>
      </c>
      <c r="H51" s="28">
        <v>0.7</v>
      </c>
      <c r="I51" s="18">
        <v>4</v>
      </c>
      <c r="J51" s="18">
        <f t="shared" ca="1" si="13"/>
        <v>0</v>
      </c>
      <c r="K51" s="18">
        <f t="shared" si="14"/>
        <v>0</v>
      </c>
      <c r="L51" s="103">
        <f t="shared" si="21"/>
        <v>0</v>
      </c>
      <c r="M51" s="111">
        <v>0.188808</v>
      </c>
      <c r="N51" s="100"/>
      <c r="O51" s="21">
        <f t="shared" si="15"/>
        <v>0</v>
      </c>
      <c r="P51" s="70">
        <f t="shared" si="16"/>
        <v>0.24545040000000001</v>
      </c>
      <c r="Q51" s="71">
        <f t="shared" si="17"/>
        <v>0.13216559999999999</v>
      </c>
      <c r="R51" s="10">
        <f t="shared" si="18"/>
        <v>0.13216559999999999</v>
      </c>
      <c r="S51" s="11">
        <f t="shared" si="19"/>
        <v>0</v>
      </c>
    </row>
    <row r="52" spans="1:19" ht="15" customHeight="1" x14ac:dyDescent="0.4">
      <c r="A52" s="29"/>
      <c r="B52" s="62" t="s">
        <v>15</v>
      </c>
      <c r="C52" s="32">
        <v>389</v>
      </c>
      <c r="D52" s="98"/>
      <c r="E52" s="33" t="str">
        <f t="shared" si="20"/>
        <v/>
      </c>
      <c r="F52" s="115">
        <v>2.80761E-2</v>
      </c>
      <c r="G52" s="37">
        <f t="shared" si="12"/>
        <v>1</v>
      </c>
      <c r="H52" s="28">
        <v>0.7</v>
      </c>
      <c r="I52" s="18">
        <v>4</v>
      </c>
      <c r="J52" s="18">
        <f t="shared" ca="1" si="13"/>
        <v>0</v>
      </c>
      <c r="K52" s="18">
        <f t="shared" si="14"/>
        <v>0</v>
      </c>
      <c r="L52" s="103">
        <f t="shared" si="21"/>
        <v>0</v>
      </c>
      <c r="M52" s="111">
        <v>0.35804599999999998</v>
      </c>
      <c r="N52" s="100"/>
      <c r="O52" s="21">
        <f t="shared" si="15"/>
        <v>0</v>
      </c>
      <c r="P52" s="70">
        <f t="shared" si="16"/>
        <v>0.46545979999999998</v>
      </c>
      <c r="Q52" s="71">
        <f t="shared" si="17"/>
        <v>0.25063219999999997</v>
      </c>
      <c r="R52" s="10">
        <f t="shared" si="18"/>
        <v>0.25063219999999997</v>
      </c>
      <c r="S52" s="11">
        <f t="shared" si="19"/>
        <v>0</v>
      </c>
    </row>
    <row r="53" spans="1:19" ht="15" customHeight="1" x14ac:dyDescent="0.4">
      <c r="A53" s="29"/>
      <c r="B53" s="62" t="s">
        <v>15</v>
      </c>
      <c r="C53" s="32">
        <v>393</v>
      </c>
      <c r="D53" s="98"/>
      <c r="E53" s="33" t="str">
        <f t="shared" si="20"/>
        <v/>
      </c>
      <c r="F53" s="115">
        <v>1.0291E-2</v>
      </c>
      <c r="G53" s="37">
        <f t="shared" si="12"/>
        <v>1</v>
      </c>
      <c r="H53" s="28">
        <v>0.7</v>
      </c>
      <c r="I53" s="18">
        <v>4</v>
      </c>
      <c r="J53" s="18">
        <f t="shared" ca="1" si="13"/>
        <v>0</v>
      </c>
      <c r="K53" s="18">
        <f t="shared" si="14"/>
        <v>0</v>
      </c>
      <c r="L53" s="103">
        <f t="shared" si="21"/>
        <v>0</v>
      </c>
      <c r="M53" s="111">
        <v>0.29513</v>
      </c>
      <c r="N53" s="100"/>
      <c r="O53" s="21">
        <f t="shared" si="15"/>
        <v>0</v>
      </c>
      <c r="P53" s="70">
        <f t="shared" si="16"/>
        <v>0.38366900000000004</v>
      </c>
      <c r="Q53" s="71">
        <f t="shared" si="17"/>
        <v>0.206591</v>
      </c>
      <c r="R53" s="10">
        <f t="shared" si="18"/>
        <v>0.206591</v>
      </c>
      <c r="S53" s="11">
        <f t="shared" si="19"/>
        <v>0</v>
      </c>
    </row>
    <row r="54" spans="1:19" ht="15" customHeight="1" x14ac:dyDescent="0.4">
      <c r="A54" s="29"/>
      <c r="B54" s="62" t="s">
        <v>15</v>
      </c>
      <c r="C54" s="32">
        <v>394</v>
      </c>
      <c r="D54" s="98"/>
      <c r="E54" s="33" t="str">
        <f t="shared" si="20"/>
        <v/>
      </c>
      <c r="F54" s="115">
        <v>5.4916000000000001E-3</v>
      </c>
      <c r="G54" s="37">
        <f t="shared" si="12"/>
        <v>1</v>
      </c>
      <c r="H54" s="28">
        <v>0.7</v>
      </c>
      <c r="I54" s="18">
        <v>4</v>
      </c>
      <c r="J54" s="18">
        <f t="shared" ca="1" si="13"/>
        <v>0</v>
      </c>
      <c r="K54" s="18">
        <f t="shared" si="14"/>
        <v>0</v>
      </c>
      <c r="L54" s="103">
        <f t="shared" si="21"/>
        <v>0</v>
      </c>
      <c r="M54" s="111">
        <v>0.372278</v>
      </c>
      <c r="N54" s="100"/>
      <c r="O54" s="21">
        <f t="shared" si="15"/>
        <v>0</v>
      </c>
      <c r="P54" s="70">
        <f t="shared" si="16"/>
        <v>0.48396139999999999</v>
      </c>
      <c r="Q54" s="71">
        <f t="shared" si="17"/>
        <v>0.26059460000000001</v>
      </c>
      <c r="R54" s="10">
        <f t="shared" si="18"/>
        <v>0.26059460000000001</v>
      </c>
      <c r="S54" s="11">
        <f t="shared" si="19"/>
        <v>0</v>
      </c>
    </row>
    <row r="55" spans="1:19" ht="15" customHeight="1" x14ac:dyDescent="0.4">
      <c r="A55" s="29"/>
      <c r="B55" s="62" t="s">
        <v>15</v>
      </c>
      <c r="C55" s="32">
        <v>396</v>
      </c>
      <c r="D55" s="98"/>
      <c r="E55" s="33" t="str">
        <f t="shared" si="20"/>
        <v/>
      </c>
      <c r="F55" s="115">
        <v>4.4631799999999999E-2</v>
      </c>
      <c r="G55" s="37">
        <f t="shared" si="12"/>
        <v>1</v>
      </c>
      <c r="H55" s="28">
        <v>0.7</v>
      </c>
      <c r="I55" s="18">
        <v>4</v>
      </c>
      <c r="J55" s="18">
        <f t="shared" ca="1" si="13"/>
        <v>0</v>
      </c>
      <c r="K55" s="18">
        <f t="shared" si="14"/>
        <v>0</v>
      </c>
      <c r="L55" s="103">
        <f t="shared" si="21"/>
        <v>0</v>
      </c>
      <c r="M55" s="111">
        <v>0.37369599999999997</v>
      </c>
      <c r="N55" s="100"/>
      <c r="O55" s="21">
        <f t="shared" si="15"/>
        <v>0</v>
      </c>
      <c r="P55" s="70">
        <f t="shared" si="16"/>
        <v>0.48580479999999998</v>
      </c>
      <c r="Q55" s="71">
        <f t="shared" si="17"/>
        <v>0.26158719999999996</v>
      </c>
      <c r="R55" s="10">
        <f t="shared" si="18"/>
        <v>0.26158719999999996</v>
      </c>
      <c r="S55" s="11">
        <f t="shared" si="19"/>
        <v>0</v>
      </c>
    </row>
    <row r="56" spans="1:19" ht="15" customHeight="1" x14ac:dyDescent="0.4">
      <c r="A56" s="29"/>
      <c r="B56" s="62" t="s">
        <v>15</v>
      </c>
      <c r="C56" s="32">
        <v>398</v>
      </c>
      <c r="D56" s="98"/>
      <c r="E56" s="33" t="str">
        <f t="shared" si="20"/>
        <v/>
      </c>
      <c r="F56" s="115">
        <v>3.6140199999999997E-2</v>
      </c>
      <c r="G56" s="37">
        <f t="shared" si="12"/>
        <v>1</v>
      </c>
      <c r="H56" s="28">
        <v>0.7</v>
      </c>
      <c r="I56" s="18">
        <v>4</v>
      </c>
      <c r="J56" s="18">
        <f t="shared" ca="1" si="13"/>
        <v>0</v>
      </c>
      <c r="K56" s="18">
        <f t="shared" si="14"/>
        <v>0</v>
      </c>
      <c r="L56" s="103">
        <f t="shared" si="21"/>
        <v>0</v>
      </c>
      <c r="M56" s="111">
        <v>0.35987400000000003</v>
      </c>
      <c r="N56" s="100"/>
      <c r="O56" s="21">
        <f t="shared" si="15"/>
        <v>0</v>
      </c>
      <c r="P56" s="70">
        <f t="shared" si="16"/>
        <v>0.46783620000000004</v>
      </c>
      <c r="Q56" s="71">
        <f t="shared" si="17"/>
        <v>0.25191180000000002</v>
      </c>
      <c r="R56" s="10">
        <f t="shared" si="18"/>
        <v>0.25191180000000002</v>
      </c>
      <c r="S56" s="11">
        <f t="shared" si="19"/>
        <v>0</v>
      </c>
    </row>
    <row r="57" spans="1:19" ht="15" customHeight="1" x14ac:dyDescent="0.4">
      <c r="A57" s="29"/>
      <c r="B57" s="62" t="s">
        <v>15</v>
      </c>
      <c r="C57" s="32">
        <v>402</v>
      </c>
      <c r="D57" s="98"/>
      <c r="E57" s="33" t="str">
        <f t="shared" si="20"/>
        <v/>
      </c>
      <c r="F57" s="115">
        <v>1.56233E-2</v>
      </c>
      <c r="G57" s="37">
        <f t="shared" si="12"/>
        <v>1</v>
      </c>
      <c r="H57" s="28">
        <v>0.7</v>
      </c>
      <c r="I57" s="18">
        <v>4</v>
      </c>
      <c r="J57" s="18">
        <f t="shared" ca="1" si="13"/>
        <v>0</v>
      </c>
      <c r="K57" s="18">
        <f t="shared" si="14"/>
        <v>0</v>
      </c>
      <c r="L57" s="103">
        <f t="shared" si="21"/>
        <v>0</v>
      </c>
      <c r="M57" s="111">
        <v>0.49244199999999999</v>
      </c>
      <c r="N57" s="100"/>
      <c r="O57" s="21">
        <f t="shared" si="15"/>
        <v>0</v>
      </c>
      <c r="P57" s="70">
        <f t="shared" si="16"/>
        <v>0.64017460000000004</v>
      </c>
      <c r="Q57" s="71">
        <f t="shared" si="17"/>
        <v>0.3447094</v>
      </c>
      <c r="R57" s="10">
        <f t="shared" si="18"/>
        <v>0.3447094</v>
      </c>
      <c r="S57" s="11">
        <f t="shared" si="19"/>
        <v>0</v>
      </c>
    </row>
    <row r="58" spans="1:19" ht="15" customHeight="1" x14ac:dyDescent="0.4">
      <c r="A58" s="29"/>
      <c r="B58" s="62" t="s">
        <v>15</v>
      </c>
      <c r="C58" s="32">
        <v>403</v>
      </c>
      <c r="D58" s="98"/>
      <c r="E58" s="33" t="str">
        <f t="shared" si="20"/>
        <v/>
      </c>
      <c r="F58" s="115">
        <v>3.4441600000000003E-2</v>
      </c>
      <c r="G58" s="37">
        <f t="shared" si="12"/>
        <v>1</v>
      </c>
      <c r="H58" s="28">
        <v>0.7</v>
      </c>
      <c r="I58" s="18">
        <v>4</v>
      </c>
      <c r="J58" s="18">
        <f t="shared" ca="1" si="13"/>
        <v>0</v>
      </c>
      <c r="K58" s="18">
        <f t="shared" si="14"/>
        <v>0</v>
      </c>
      <c r="L58" s="103">
        <f t="shared" si="21"/>
        <v>0</v>
      </c>
      <c r="M58" s="111">
        <v>0.45080300000000001</v>
      </c>
      <c r="N58" s="100"/>
      <c r="O58" s="21">
        <f t="shared" si="15"/>
        <v>0</v>
      </c>
      <c r="P58" s="70">
        <f t="shared" si="16"/>
        <v>0.58604390000000006</v>
      </c>
      <c r="Q58" s="71">
        <f t="shared" si="17"/>
        <v>0.31556210000000001</v>
      </c>
      <c r="R58" s="10">
        <f t="shared" si="18"/>
        <v>0.31556210000000001</v>
      </c>
      <c r="S58" s="11">
        <f t="shared" si="19"/>
        <v>0</v>
      </c>
    </row>
    <row r="59" spans="1:19" ht="15" customHeight="1" x14ac:dyDescent="0.4">
      <c r="A59" s="29"/>
      <c r="B59" s="63" t="s">
        <v>15</v>
      </c>
      <c r="C59" s="20">
        <v>404</v>
      </c>
      <c r="D59" s="99"/>
      <c r="E59" s="64" t="str">
        <f t="shared" si="20"/>
        <v/>
      </c>
      <c r="F59" s="117">
        <v>1.8667199999999998E-2</v>
      </c>
      <c r="G59" s="65">
        <f t="shared" si="12"/>
        <v>1</v>
      </c>
      <c r="H59" s="66">
        <v>0.7</v>
      </c>
      <c r="I59" s="52">
        <v>4</v>
      </c>
      <c r="J59" s="52">
        <f t="shared" ca="1" si="13"/>
        <v>0</v>
      </c>
      <c r="K59" s="52">
        <f t="shared" si="14"/>
        <v>0</v>
      </c>
      <c r="L59" s="104">
        <f t="shared" si="21"/>
        <v>0</v>
      </c>
      <c r="M59" s="114">
        <v>0.30642399999999997</v>
      </c>
      <c r="N59" s="101"/>
      <c r="O59" s="22">
        <f t="shared" si="15"/>
        <v>0</v>
      </c>
      <c r="P59" s="108">
        <f t="shared" si="16"/>
        <v>0.39835119999999996</v>
      </c>
      <c r="Q59" s="109">
        <f t="shared" si="17"/>
        <v>0.21449679999999996</v>
      </c>
      <c r="R59" s="12">
        <f t="shared" si="18"/>
        <v>0.21449679999999996</v>
      </c>
      <c r="S59" s="13">
        <f t="shared" si="19"/>
        <v>0</v>
      </c>
    </row>
    <row r="60" spans="1:19" ht="15" customHeight="1" x14ac:dyDescent="0.4">
      <c r="A60" s="29"/>
      <c r="B60" s="43"/>
      <c r="C60" s="18"/>
      <c r="D60" s="18"/>
      <c r="E60" s="18"/>
      <c r="F60" s="18"/>
      <c r="G60" s="36"/>
      <c r="H60" s="18"/>
      <c r="I60" s="18"/>
      <c r="J60" s="18"/>
      <c r="K60" s="18"/>
      <c r="L60" s="26"/>
      <c r="M60" s="27"/>
      <c r="N60" s="27"/>
      <c r="O60" s="27"/>
      <c r="P60" s="27"/>
      <c r="Q60" s="27"/>
      <c r="R60" s="27"/>
      <c r="S60" s="27"/>
    </row>
    <row r="61" spans="1:19" ht="15" customHeight="1" x14ac:dyDescent="0.4">
      <c r="A61" s="29"/>
      <c r="B61" s="44" t="s">
        <v>22</v>
      </c>
      <c r="C61" s="18"/>
      <c r="D61" s="18"/>
      <c r="E61" s="18"/>
      <c r="F61" s="18"/>
      <c r="G61" s="36"/>
      <c r="H61" s="18"/>
      <c r="I61" s="18"/>
      <c r="J61" s="18"/>
      <c r="K61" s="18"/>
      <c r="L61" s="26"/>
      <c r="M61" s="27"/>
      <c r="N61" s="27"/>
      <c r="O61" s="27"/>
      <c r="P61" s="27"/>
      <c r="Q61" s="27"/>
      <c r="R61" s="27"/>
      <c r="S61" s="27"/>
    </row>
    <row r="62" spans="1:19" ht="15" customHeight="1" x14ac:dyDescent="0.4">
      <c r="A62" s="29"/>
      <c r="B62" s="43" t="s">
        <v>15</v>
      </c>
      <c r="C62" s="32"/>
      <c r="D62" s="18">
        <f>SUMIF($B$12:$B$59,$B62,D$12:D$59)</f>
        <v>0</v>
      </c>
      <c r="E62" s="28"/>
      <c r="F62" s="28"/>
      <c r="G62" s="38"/>
      <c r="H62" s="18"/>
      <c r="I62" s="18"/>
      <c r="J62" s="18"/>
      <c r="K62" s="18"/>
      <c r="L62" s="31">
        <f>SUMIF($B$12:$B$59,$B62,L$12:L$59)</f>
        <v>0</v>
      </c>
      <c r="M62" s="8"/>
      <c r="N62" s="8"/>
      <c r="O62" s="8"/>
      <c r="P62" s="8"/>
      <c r="Q62" s="8"/>
    </row>
    <row r="63" spans="1:19" ht="15" customHeight="1" x14ac:dyDescent="0.4">
      <c r="A63" s="29"/>
      <c r="B63" s="43" t="s">
        <v>16</v>
      </c>
      <c r="C63" s="32"/>
      <c r="D63" s="18">
        <f>SUMIF($B$12:$B$59,$B63,D$12:D$59)</f>
        <v>0</v>
      </c>
      <c r="E63" s="28"/>
      <c r="F63" s="28"/>
      <c r="G63" s="38"/>
      <c r="H63" s="18"/>
      <c r="I63" s="18"/>
      <c r="J63" s="18"/>
      <c r="K63" s="18"/>
      <c r="L63" s="31">
        <f>SUMIF($B$12:$B$59,$B63,L$12:L$59)</f>
        <v>0</v>
      </c>
      <c r="M63" s="8"/>
      <c r="N63" s="8"/>
      <c r="O63" s="8"/>
      <c r="P63" s="8"/>
      <c r="Q63" s="8"/>
    </row>
    <row r="64" spans="1:19" ht="15" customHeight="1" x14ac:dyDescent="0.4">
      <c r="A64" s="29"/>
      <c r="B64" s="43"/>
      <c r="C64" s="18"/>
      <c r="D64" s="18"/>
      <c r="E64" s="18"/>
      <c r="F64" s="18"/>
      <c r="G64" s="36"/>
      <c r="H64" s="18"/>
      <c r="I64" s="18"/>
      <c r="J64" s="18"/>
      <c r="K64" s="18"/>
      <c r="L64" s="26"/>
    </row>
    <row r="65" spans="2:12" x14ac:dyDescent="0.3">
      <c r="B65" s="43" t="s">
        <v>9</v>
      </c>
      <c r="C65" s="32"/>
      <c r="D65" s="18">
        <f>SUM(D62:D63)</f>
        <v>0</v>
      </c>
      <c r="E65" s="28"/>
      <c r="F65" s="28"/>
      <c r="G65" s="38"/>
      <c r="H65" s="18"/>
      <c r="I65" s="18"/>
      <c r="J65" s="18"/>
      <c r="K65" s="18"/>
      <c r="L65" s="31">
        <f>SUM(L62:L63)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ABC21BE2FB554E8C7BA60406DC021D" ma:contentTypeVersion="6" ma:contentTypeDescription="Create a new document." ma:contentTypeScope="" ma:versionID="0d3d35c007678d3881e970c37f5378e9">
  <xsd:schema xmlns:xsd="http://www.w3.org/2001/XMLSchema" xmlns:xs="http://www.w3.org/2001/XMLSchema" xmlns:p="http://schemas.microsoft.com/office/2006/metadata/properties" xmlns:ns2="fcb9b7c9-7c1b-47aa-b0c0-298b6e69adfc" xmlns:ns3="c6a4b7fa-877d-4597-b002-57ce20afce07" targetNamespace="http://schemas.microsoft.com/office/2006/metadata/properties" ma:root="true" ma:fieldsID="adfe4013869c5a6803fad4cde91e78ad" ns2:_="" ns3:_="">
    <xsd:import namespace="fcb9b7c9-7c1b-47aa-b0c0-298b6e69adfc"/>
    <xsd:import namespace="c6a4b7fa-877d-4597-b002-57ce20afce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9b7c9-7c1b-47aa-b0c0-298b6e69a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4b7fa-877d-4597-b002-57ce20afce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09E8F-E527-4174-BD76-11282714D44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6a4b7fa-877d-4597-b002-57ce20afce07"/>
    <ds:schemaRef ds:uri="http://purl.org/dc/terms/"/>
    <ds:schemaRef ds:uri="http://schemas.openxmlformats.org/package/2006/metadata/core-properties"/>
    <ds:schemaRef ds:uri="fcb9b7c9-7c1b-47aa-b0c0-298b6e69adf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DEDAE8-7F44-4036-9566-728E38C85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b9b7c9-7c1b-47aa-b0c0-298b6e69adfc"/>
    <ds:schemaRef ds:uri="c6a4b7fa-877d-4597-b002-57ce20afce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4B95D0-2B9E-4792-9880-7B73505F5D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86 way sort</vt:lpstr>
      <vt:lpstr>48 way sort</vt:lpstr>
    </vt:vector>
  </TitlesOfParts>
  <Company>RMG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Stoker</dc:creator>
  <cp:lastModifiedBy>Kyle Robertson</cp:lastModifiedBy>
  <dcterms:created xsi:type="dcterms:W3CDTF">2017-07-04T12:50:21Z</dcterms:created>
  <dcterms:modified xsi:type="dcterms:W3CDTF">2019-12-12T11:45:35Z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0x0101007FABC21BE2FB554E8C7BA60406DC021D</vt:lpwstr>
  </property>
  <property fmtid="{D5CDD505-2E9C-101B-9397-08002B2CF9AE}" pid="3" name="AuthorIds_UIVersion_3072">
    <vt:lpwstr>60</vt:lpwstr>
  </property>
</Properties>
</file>